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1760" activeTab="5"/>
  </bookViews>
  <sheets>
    <sheet name="WK II Jungen" sheetId="1" r:id="rId1"/>
    <sheet name="WK III Jungen" sheetId="2" r:id="rId2"/>
    <sheet name="WK IV Jungen" sheetId="3" r:id="rId3"/>
    <sheet name="WK II Mädchen" sheetId="4" r:id="rId4"/>
    <sheet name="WK III Mädchen" sheetId="5" r:id="rId5"/>
    <sheet name="WK IV Mädchen" sheetId="6" r:id="rId6"/>
  </sheets>
  <definedNames/>
  <calcPr fullCalcOnLoad="1"/>
</workbook>
</file>

<file path=xl/sharedStrings.xml><?xml version="1.0" encoding="utf-8"?>
<sst xmlns="http://schemas.openxmlformats.org/spreadsheetml/2006/main" count="64" uniqueCount="24">
  <si>
    <t>Schule</t>
  </si>
  <si>
    <t>Kugel</t>
  </si>
  <si>
    <t>100m</t>
  </si>
  <si>
    <t>Weit</t>
  </si>
  <si>
    <t>Hoch</t>
  </si>
  <si>
    <t>Speer</t>
  </si>
  <si>
    <t>4x100m</t>
  </si>
  <si>
    <t>1000m</t>
  </si>
  <si>
    <t xml:space="preserve"> WK II  Jungen</t>
  </si>
  <si>
    <t>Gesamtwertung</t>
  </si>
  <si>
    <t xml:space="preserve"> WK III  Jungen</t>
  </si>
  <si>
    <t>75m</t>
  </si>
  <si>
    <t>Ball</t>
  </si>
  <si>
    <t>4x75m</t>
  </si>
  <si>
    <t xml:space="preserve">    WK IV Jungen</t>
  </si>
  <si>
    <t>50 m</t>
  </si>
  <si>
    <t>4x50 m</t>
  </si>
  <si>
    <t>1000 m</t>
  </si>
  <si>
    <t>Platz</t>
  </si>
  <si>
    <t xml:space="preserve"> WK II  Mädchen</t>
  </si>
  <si>
    <t>800 m</t>
  </si>
  <si>
    <t xml:space="preserve"> WK III  Mädchen</t>
  </si>
  <si>
    <t xml:space="preserve">    WK IV Mädchen</t>
  </si>
  <si>
    <t>Ball 80g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</si>
</sst>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i/>
      <u val="single"/>
      <sz val="16"/>
      <color indexed="8"/>
      <name val="Arial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i/>
      <u val="single"/>
      <sz val="16"/>
      <color theme="1"/>
      <name val="Arial"/>
      <family val="2"/>
    </font>
    <font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9">
    <xf numFmtId="0" fontId="0" fillId="0" borderId="0" xfId="0" applyFont="1" applyAlignment="1">
      <alignment/>
    </xf>
    <xf numFmtId="2" fontId="3" fillId="33" borderId="10" xfId="51" applyNumberFormat="1" applyFont="1" applyFill="1" applyBorder="1" applyAlignment="1">
      <alignment horizontal="center"/>
      <protection/>
    </xf>
    <xf numFmtId="2" fontId="4" fillId="0" borderId="10" xfId="51" applyNumberFormat="1" applyFont="1" applyBorder="1" applyAlignment="1">
      <alignment horizontal="center"/>
      <protection/>
    </xf>
    <xf numFmtId="2" fontId="4" fillId="33" borderId="10" xfId="51" applyNumberFormat="1" applyFont="1" applyFill="1" applyBorder="1" applyAlignment="1">
      <alignment horizontal="center"/>
      <protection/>
    </xf>
    <xf numFmtId="2" fontId="42" fillId="0" borderId="10" xfId="0" applyNumberFormat="1" applyFont="1" applyBorder="1" applyAlignment="1">
      <alignment horizontal="center"/>
    </xf>
    <xf numFmtId="2" fontId="43" fillId="0" borderId="10" xfId="0" applyNumberFormat="1" applyFont="1" applyBorder="1" applyAlignment="1">
      <alignment horizontal="center"/>
    </xf>
    <xf numFmtId="2" fontId="3" fillId="0" borderId="10" xfId="51" applyNumberFormat="1" applyFont="1" applyBorder="1" applyAlignment="1">
      <alignment horizontal="center"/>
      <protection/>
    </xf>
    <xf numFmtId="2" fontId="3" fillId="33" borderId="11" xfId="51" applyNumberFormat="1" applyFont="1" applyFill="1" applyBorder="1" applyAlignment="1">
      <alignment horizontal="center"/>
      <protection/>
    </xf>
    <xf numFmtId="2" fontId="4" fillId="0" borderId="11" xfId="51" applyNumberFormat="1" applyFont="1" applyBorder="1" applyAlignment="1">
      <alignment horizontal="center"/>
      <protection/>
    </xf>
    <xf numFmtId="2" fontId="3" fillId="0" borderId="11" xfId="51" applyNumberFormat="1" applyFont="1" applyBorder="1" applyAlignment="1">
      <alignment horizontal="center"/>
      <protection/>
    </xf>
    <xf numFmtId="1" fontId="42" fillId="0" borderId="10" xfId="0" applyNumberFormat="1" applyFont="1" applyBorder="1" applyAlignment="1">
      <alignment horizontal="center"/>
    </xf>
    <xf numFmtId="2" fontId="4" fillId="34" borderId="10" xfId="51" applyNumberFormat="1" applyFont="1" applyFill="1" applyBorder="1" applyAlignment="1">
      <alignment horizontal="center"/>
      <protection/>
    </xf>
    <xf numFmtId="2" fontId="43" fillId="34" borderId="10" xfId="0" applyNumberFormat="1" applyFont="1" applyFill="1" applyBorder="1" applyAlignment="1">
      <alignment horizontal="center"/>
    </xf>
    <xf numFmtId="2" fontId="43" fillId="35" borderId="10" xfId="0" applyNumberFormat="1" applyFont="1" applyFill="1" applyBorder="1" applyAlignment="1">
      <alignment horizontal="center"/>
    </xf>
    <xf numFmtId="1" fontId="44" fillId="0" borderId="0" xfId="0" applyNumberFormat="1" applyFont="1" applyBorder="1" applyAlignment="1">
      <alignment horizontal="center"/>
    </xf>
    <xf numFmtId="2" fontId="45" fillId="0" borderId="0" xfId="0" applyNumberFormat="1" applyFont="1" applyAlignment="1">
      <alignment horizontal="center"/>
    </xf>
    <xf numFmtId="2" fontId="46" fillId="0" borderId="0" xfId="0" applyNumberFormat="1" applyFont="1" applyAlignment="1">
      <alignment horizontal="center"/>
    </xf>
    <xf numFmtId="1" fontId="44" fillId="0" borderId="0" xfId="0" applyNumberFormat="1" applyFont="1" applyAlignment="1">
      <alignment horizontal="center"/>
    </xf>
    <xf numFmtId="1" fontId="42" fillId="35" borderId="10" xfId="0" applyNumberFormat="1" applyFont="1" applyFill="1" applyBorder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35"/>
  <sheetViews>
    <sheetView zoomScalePageLayoutView="0" workbookViewId="0" topLeftCell="A1">
      <selection activeCell="R14" sqref="R14"/>
    </sheetView>
  </sheetViews>
  <sheetFormatPr defaultColWidth="11.421875" defaultRowHeight="15"/>
  <cols>
    <col min="1" max="1" width="8.8515625" style="0" bestFit="1" customWidth="1"/>
    <col min="2" max="2" width="27.421875" style="0" bestFit="1" customWidth="1"/>
    <col min="3" max="3" width="18.7109375" style="0" bestFit="1" customWidth="1"/>
    <col min="4" max="4" width="7.7109375" style="0" bestFit="1" customWidth="1"/>
    <col min="5" max="5" width="7.57421875" style="0" customWidth="1"/>
    <col min="6" max="6" width="7.7109375" style="0" customWidth="1"/>
    <col min="7" max="7" width="9.8515625" style="0" customWidth="1"/>
    <col min="8" max="8" width="7.421875" style="0" customWidth="1"/>
    <col min="9" max="9" width="8.57421875" style="0" customWidth="1"/>
    <col min="10" max="10" width="7.140625" style="0" bestFit="1" customWidth="1"/>
    <col min="11" max="11" width="7.8515625" style="0" customWidth="1"/>
    <col min="12" max="12" width="7.7109375" style="0" bestFit="1" customWidth="1"/>
    <col min="13" max="13" width="6.8515625" style="0" customWidth="1"/>
    <col min="14" max="14" width="9.7109375" style="0" bestFit="1" customWidth="1"/>
    <col min="15" max="15" width="7.57421875" style="0" customWidth="1"/>
    <col min="16" max="16" width="8.421875" style="0" bestFit="1" customWidth="1"/>
    <col min="17" max="17" width="8.8515625" style="0" bestFit="1" customWidth="1"/>
  </cols>
  <sheetData>
    <row r="1" spans="1:17" ht="20.25">
      <c r="A1" s="17"/>
      <c r="B1" s="15" t="s">
        <v>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0.25">
      <c r="A2" s="17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>
      <c r="A3" s="10" t="s">
        <v>18</v>
      </c>
      <c r="B3" s="1" t="s">
        <v>0</v>
      </c>
      <c r="C3" s="4" t="s">
        <v>9</v>
      </c>
      <c r="D3" s="1" t="s">
        <v>1</v>
      </c>
      <c r="E3" s="1"/>
      <c r="F3" s="1" t="s">
        <v>2</v>
      </c>
      <c r="G3" s="1"/>
      <c r="H3" s="1" t="s">
        <v>3</v>
      </c>
      <c r="I3" s="1"/>
      <c r="J3" s="1" t="s">
        <v>4</v>
      </c>
      <c r="K3" s="1"/>
      <c r="L3" s="1" t="s">
        <v>5</v>
      </c>
      <c r="M3" s="1"/>
      <c r="N3" s="1" t="s">
        <v>6</v>
      </c>
      <c r="O3" s="1"/>
      <c r="P3" s="1" t="s">
        <v>7</v>
      </c>
      <c r="Q3" s="5"/>
    </row>
    <row r="4" spans="1:17" ht="15.75">
      <c r="A4" s="10"/>
      <c r="B4" s="2"/>
      <c r="C4" s="5"/>
      <c r="D4" s="11"/>
      <c r="E4" s="2">
        <f>((SQRT(D4)-1.425)/0.0037)</f>
        <v>-385.13513513513516</v>
      </c>
      <c r="F4" s="11"/>
      <c r="G4" s="2">
        <f>(((100/(F4+0.24))-4.341)/0.00676)</f>
        <v>60994.92110453649</v>
      </c>
      <c r="H4" s="11"/>
      <c r="I4" s="2">
        <f>((SQRT(H4)-1.15028)/0.00219)</f>
        <v>-525.2420091324201</v>
      </c>
      <c r="J4" s="11"/>
      <c r="K4" s="2">
        <f>((SQRT(J4)-0.841)/0.0008)</f>
        <v>-1051.25</v>
      </c>
      <c r="L4" s="11"/>
      <c r="M4" s="3">
        <f>(((SQRT(L4)-0.35)/0.01052))</f>
        <v>-33.26996197718631</v>
      </c>
      <c r="N4" s="12"/>
      <c r="O4" s="5">
        <f>(((400/(N4+0.14))-4.341)/0.00338)</f>
        <v>844024.2180896027</v>
      </c>
      <c r="P4" s="12"/>
      <c r="Q4" s="5" t="e">
        <f>(((1000/P4)-2.158)/0.006)</f>
        <v>#DIV/0!</v>
      </c>
    </row>
    <row r="5" spans="1:17" ht="15.75">
      <c r="A5" s="10"/>
      <c r="B5" s="2"/>
      <c r="C5" s="5"/>
      <c r="D5" s="11"/>
      <c r="E5" s="2">
        <f>((SQRT(D5)-1.425)/0.0037)</f>
        <v>-385.13513513513516</v>
      </c>
      <c r="F5" s="11"/>
      <c r="G5" s="2">
        <f>(((100/(F5+0.24))-4.341)/0.00676)</f>
        <v>60994.92110453649</v>
      </c>
      <c r="H5" s="11"/>
      <c r="I5" s="2">
        <f>((SQRT(H5)-1.15028)/0.00219)</f>
        <v>-525.2420091324201</v>
      </c>
      <c r="J5" s="11"/>
      <c r="K5" s="2">
        <f>((SQRT(J5)-0.841)/0.0008)</f>
        <v>-1051.25</v>
      </c>
      <c r="L5" s="11"/>
      <c r="M5" s="3">
        <f>(((SQRT(L5)-0.35)/0.01052))</f>
        <v>-33.26996197718631</v>
      </c>
      <c r="N5" s="12"/>
      <c r="O5" s="5">
        <f>(((400/(N5+0.14))-4.341)/0.00338)</f>
        <v>844024.2180896027</v>
      </c>
      <c r="P5" s="12"/>
      <c r="Q5" s="5" t="e">
        <f>(((1000/P5)-2.158)/0.006)</f>
        <v>#DIV/0!</v>
      </c>
    </row>
    <row r="6" spans="1:17" ht="15.75">
      <c r="A6" s="10"/>
      <c r="B6" s="2"/>
      <c r="C6" s="5"/>
      <c r="D6" s="11"/>
      <c r="E6" s="2">
        <f>((SQRT(D6)-1.425)/0.0037)</f>
        <v>-385.13513513513516</v>
      </c>
      <c r="F6" s="11"/>
      <c r="G6" s="2">
        <f>(((100/(F6+0.24))-4.341)/0.00676)</f>
        <v>60994.92110453649</v>
      </c>
      <c r="H6" s="11"/>
      <c r="I6" s="2">
        <f>((SQRT(H6)-1.15028)/0.00219)</f>
        <v>-525.2420091324201</v>
      </c>
      <c r="J6" s="11"/>
      <c r="K6" s="2">
        <f>((SQRT(J6)-0.841)/0.0008)</f>
        <v>-1051.25</v>
      </c>
      <c r="L6" s="11"/>
      <c r="M6" s="3">
        <f>(((SQRT(L6)-0.35)/0.01052))</f>
        <v>-33.26996197718631</v>
      </c>
      <c r="N6" s="12"/>
      <c r="O6" s="5">
        <v>0</v>
      </c>
      <c r="P6" s="12"/>
      <c r="Q6" s="5" t="e">
        <f>(((1000/P6)-2.158)/0.006)</f>
        <v>#DIV/0!</v>
      </c>
    </row>
    <row r="7" spans="1:17" ht="15.75">
      <c r="A7" s="10" t="e">
        <f>RANK(C7,C4:C101,0)</f>
        <v>#DIV/0!</v>
      </c>
      <c r="B7" s="6"/>
      <c r="C7" s="5" t="e">
        <f>SUM(E7:Q7)</f>
        <v>#DIV/0!</v>
      </c>
      <c r="D7" s="11"/>
      <c r="E7" s="2">
        <f>SUM(E4:E6)-MIN(E4:E6)</f>
        <v>-770.2702702702702</v>
      </c>
      <c r="F7" s="11"/>
      <c r="G7" s="2">
        <f>SUM(G4:G6)-MIN(G4:G6)</f>
        <v>121989.84220907299</v>
      </c>
      <c r="H7" s="11"/>
      <c r="I7" s="2">
        <f>SUM(I4:I6)-MIN(I4:I6)</f>
        <v>-1050.48401826484</v>
      </c>
      <c r="J7" s="11"/>
      <c r="K7" s="2">
        <f>SUM(K4:K6)-MIN(K4:K6)</f>
        <v>-2102.5</v>
      </c>
      <c r="L7" s="11"/>
      <c r="M7" s="2">
        <f>SUM(M4:M6)-MIN(M4:M6)</f>
        <v>-66.53992395437263</v>
      </c>
      <c r="N7" s="12"/>
      <c r="O7" s="2">
        <f>SUM(O4:O5)-MIN(O4:O5)</f>
        <v>844024.2180896027</v>
      </c>
      <c r="P7" s="12"/>
      <c r="Q7" s="2" t="e">
        <f>SUM(Q4:Q6)-MIN(Q4:Q6)</f>
        <v>#DIV/0!</v>
      </c>
    </row>
    <row r="8" spans="1:17" ht="15.75">
      <c r="A8" s="10"/>
      <c r="B8" s="2"/>
      <c r="C8" s="5"/>
      <c r="D8" s="11"/>
      <c r="E8" s="2">
        <f>((SQRT(D8)-1.425)/0.0037)</f>
        <v>-385.13513513513516</v>
      </c>
      <c r="F8" s="11"/>
      <c r="G8" s="2">
        <f>(((100/(F8+0.24))-4.341)/0.00676)</f>
        <v>60994.92110453649</v>
      </c>
      <c r="H8" s="11"/>
      <c r="I8" s="2">
        <f>((SQRT(H8)-1.15028)/0.00219)</f>
        <v>-525.2420091324201</v>
      </c>
      <c r="J8" s="11"/>
      <c r="K8" s="2">
        <f>((SQRT(J8)-0.841)/0.0008)</f>
        <v>-1051.25</v>
      </c>
      <c r="L8" s="11"/>
      <c r="M8" s="3">
        <f>(((SQRT(L8)-0.35)/0.01052))</f>
        <v>-33.26996197718631</v>
      </c>
      <c r="N8" s="12"/>
      <c r="O8" s="5">
        <f>(((400/(N8+0.14))-4.341)/0.00338)</f>
        <v>844024.2180896027</v>
      </c>
      <c r="P8" s="12"/>
      <c r="Q8" s="5" t="e">
        <f>(((1000/P8)-2.158)/0.006)</f>
        <v>#DIV/0!</v>
      </c>
    </row>
    <row r="9" spans="1:17" ht="15.75">
      <c r="A9" s="10"/>
      <c r="B9" s="2"/>
      <c r="C9" s="5"/>
      <c r="D9" s="11"/>
      <c r="E9" s="2">
        <f>((SQRT(D9)-1.425)/0.0037)</f>
        <v>-385.13513513513516</v>
      </c>
      <c r="F9" s="11"/>
      <c r="G9" s="2">
        <f>(((100/(F9+0.24))-4.341)/0.00676)</f>
        <v>60994.92110453649</v>
      </c>
      <c r="H9" s="11"/>
      <c r="I9" s="2">
        <f>((SQRT(H9)-1.15028)/0.00219)</f>
        <v>-525.2420091324201</v>
      </c>
      <c r="J9" s="11"/>
      <c r="K9" s="2">
        <f>((SQRT(J9)-0.841)/0.0008)</f>
        <v>-1051.25</v>
      </c>
      <c r="L9" s="11"/>
      <c r="M9" s="3">
        <f>(((SQRT(L9)-0.35)/0.01052))</f>
        <v>-33.26996197718631</v>
      </c>
      <c r="N9" s="12"/>
      <c r="O9" s="5">
        <f>(((400/(N9+0.14))-4.341)/0.00338)</f>
        <v>844024.2180896027</v>
      </c>
      <c r="P9" s="12"/>
      <c r="Q9" s="5" t="e">
        <f>(((1000/P9)-2.158)/0.006)</f>
        <v>#DIV/0!</v>
      </c>
    </row>
    <row r="10" spans="1:17" ht="15.75">
      <c r="A10" s="10"/>
      <c r="B10" s="2"/>
      <c r="C10" s="5"/>
      <c r="D10" s="11"/>
      <c r="E10" s="2">
        <f>((SQRT(D10)-1.425)/0.0037)</f>
        <v>-385.13513513513516</v>
      </c>
      <c r="F10" s="11"/>
      <c r="G10" s="2">
        <f>(((100/(F10+0.24))-4.341)/0.00676)</f>
        <v>60994.92110453649</v>
      </c>
      <c r="H10" s="11"/>
      <c r="I10" s="2">
        <f>((SQRT(H10)-1.15028)/0.00219)</f>
        <v>-525.2420091324201</v>
      </c>
      <c r="J10" s="11"/>
      <c r="K10" s="2">
        <f>((SQRT(J10)-0.841)/0.0008)</f>
        <v>-1051.25</v>
      </c>
      <c r="L10" s="11"/>
      <c r="M10" s="3">
        <f>(((SQRT(L10)-0.35)/0.01052))</f>
        <v>-33.26996197718631</v>
      </c>
      <c r="N10" s="12"/>
      <c r="O10" s="5">
        <v>0</v>
      </c>
      <c r="P10" s="12"/>
      <c r="Q10" s="5" t="e">
        <f>(((1000/P10)-2.158)/0.006)</f>
        <v>#DIV/0!</v>
      </c>
    </row>
    <row r="11" spans="1:17" ht="15.75">
      <c r="A11" s="10" t="e">
        <f>RANK(C11,C4:C35,0)</f>
        <v>#DIV/0!</v>
      </c>
      <c r="B11" s="6"/>
      <c r="C11" s="5" t="e">
        <f>SUM(E11:Q11)</f>
        <v>#DIV/0!</v>
      </c>
      <c r="D11" s="11"/>
      <c r="E11" s="2">
        <f>SUM(E8:E10)-MIN(E8:E10)</f>
        <v>-770.2702702702702</v>
      </c>
      <c r="F11" s="11"/>
      <c r="G11" s="2">
        <f>SUM(G8:G10)-MIN(G8:G10)</f>
        <v>121989.84220907299</v>
      </c>
      <c r="H11" s="11"/>
      <c r="I11" s="2">
        <f>SUM(I8:I10)-MIN(I8:I10)</f>
        <v>-1050.48401826484</v>
      </c>
      <c r="J11" s="11"/>
      <c r="K11" s="2">
        <f>SUM(K8:K10)-MIN(K8:K10)</f>
        <v>-2102.5</v>
      </c>
      <c r="L11" s="11"/>
      <c r="M11" s="2">
        <f>SUM(M8:M10)-MIN(M8:M10)</f>
        <v>-66.53992395437263</v>
      </c>
      <c r="N11" s="12"/>
      <c r="O11" s="2">
        <f>SUM(O8:O9)-MIN(O8:O9)</f>
        <v>844024.2180896027</v>
      </c>
      <c r="P11" s="12"/>
      <c r="Q11" s="2" t="e">
        <f>SUM(Q8:Q10)-MIN(Q8:Q10)</f>
        <v>#DIV/0!</v>
      </c>
    </row>
    <row r="12" spans="1:17" ht="15.75">
      <c r="A12" s="10"/>
      <c r="B12" s="2"/>
      <c r="C12" s="5"/>
      <c r="D12" s="11"/>
      <c r="E12" s="2">
        <f>((SQRT(D12)-1.425)/0.0037)</f>
        <v>-385.13513513513516</v>
      </c>
      <c r="F12" s="11"/>
      <c r="G12" s="2">
        <f>(((100/(F12+0.24))-4.341)/0.00676)</f>
        <v>60994.92110453649</v>
      </c>
      <c r="H12" s="11"/>
      <c r="I12" s="2">
        <f>((SQRT(H12)-1.15028)/0.00219)</f>
        <v>-525.2420091324201</v>
      </c>
      <c r="J12" s="11"/>
      <c r="K12" s="2">
        <f>((SQRT(J12)-0.841)/0.0008)</f>
        <v>-1051.25</v>
      </c>
      <c r="L12" s="11"/>
      <c r="M12" s="3">
        <f>(((SQRT(L12)-0.35)/0.01052))</f>
        <v>-33.26996197718631</v>
      </c>
      <c r="N12" s="12"/>
      <c r="O12" s="5">
        <f>(((400/(N12+0.14))-4.341)/0.00338)</f>
        <v>844024.2180896027</v>
      </c>
      <c r="P12" s="12"/>
      <c r="Q12" s="5" t="e">
        <f>(((1000/P12)-2.158)/0.006)</f>
        <v>#DIV/0!</v>
      </c>
    </row>
    <row r="13" spans="1:17" ht="15.75">
      <c r="A13" s="10"/>
      <c r="B13" s="2"/>
      <c r="C13" s="5"/>
      <c r="D13" s="11"/>
      <c r="E13" s="2">
        <f>((SQRT(D13)-1.425)/0.0037)</f>
        <v>-385.13513513513516</v>
      </c>
      <c r="F13" s="11"/>
      <c r="G13" s="2">
        <f>(((100/(F13+0.24))-4.341)/0.00676)</f>
        <v>60994.92110453649</v>
      </c>
      <c r="H13" s="11"/>
      <c r="I13" s="2">
        <f>((SQRT(H13)-1.15028)/0.00219)</f>
        <v>-525.2420091324201</v>
      </c>
      <c r="J13" s="11"/>
      <c r="K13" s="2">
        <f>((SQRT(J13)-0.841)/0.0008)</f>
        <v>-1051.25</v>
      </c>
      <c r="L13" s="11"/>
      <c r="M13" s="3">
        <f>(((SQRT(L13)-0.35)/0.01052))</f>
        <v>-33.26996197718631</v>
      </c>
      <c r="N13" s="12"/>
      <c r="O13" s="5">
        <f>(((400/(N13+0.14))-4.341)/0.00338)</f>
        <v>844024.2180896027</v>
      </c>
      <c r="P13" s="12"/>
      <c r="Q13" s="5" t="e">
        <f>(((1000/P13)-2.158)/0.006)</f>
        <v>#DIV/0!</v>
      </c>
    </row>
    <row r="14" spans="1:17" ht="15.75">
      <c r="A14" s="10"/>
      <c r="B14" s="2"/>
      <c r="C14" s="5"/>
      <c r="D14" s="11"/>
      <c r="E14" s="2">
        <f>((SQRT(D14)-1.425)/0.0037)</f>
        <v>-385.13513513513516</v>
      </c>
      <c r="F14" s="11"/>
      <c r="G14" s="2">
        <f>(((100/(F14+0.24))-4.341)/0.00676)</f>
        <v>60994.92110453649</v>
      </c>
      <c r="H14" s="11"/>
      <c r="I14" s="2">
        <f>((SQRT(H14)-1.15028)/0.00219)</f>
        <v>-525.2420091324201</v>
      </c>
      <c r="J14" s="11"/>
      <c r="K14" s="2">
        <f>((SQRT(J14)-0.841)/0.0008)</f>
        <v>-1051.25</v>
      </c>
      <c r="L14" s="11"/>
      <c r="M14" s="3">
        <f>(((SQRT(L14)-0.35)/0.01052))</f>
        <v>-33.26996197718631</v>
      </c>
      <c r="N14" s="12"/>
      <c r="O14" s="5">
        <v>0</v>
      </c>
      <c r="P14" s="12"/>
      <c r="Q14" s="5" t="e">
        <f>(((1000/P14)-2.158)/0.006)</f>
        <v>#DIV/0!</v>
      </c>
    </row>
    <row r="15" spans="1:17" ht="15.75">
      <c r="A15" s="10" t="e">
        <f>RANK(C15,C4:C35,0)</f>
        <v>#DIV/0!</v>
      </c>
      <c r="B15" s="6"/>
      <c r="C15" s="5" t="e">
        <f>SUM(E15:Q15)</f>
        <v>#DIV/0!</v>
      </c>
      <c r="D15" s="11"/>
      <c r="E15" s="2">
        <f>SUM(E12:E14)-MIN(E12:E14)</f>
        <v>-770.2702702702702</v>
      </c>
      <c r="F15" s="11"/>
      <c r="G15" s="2">
        <f>SUM(G12:G14)-MIN(G12:G14)</f>
        <v>121989.84220907299</v>
      </c>
      <c r="H15" s="11"/>
      <c r="I15" s="2">
        <f>SUM(I12:I14)-MIN(I12:I14)</f>
        <v>-1050.48401826484</v>
      </c>
      <c r="J15" s="11"/>
      <c r="K15" s="2">
        <f>SUM(K12:K14)-MIN(K12:K14)</f>
        <v>-2102.5</v>
      </c>
      <c r="L15" s="11"/>
      <c r="M15" s="2">
        <f>SUM(M12:M14)-MIN(M12:M14)</f>
        <v>-66.53992395437263</v>
      </c>
      <c r="N15" s="12"/>
      <c r="O15" s="2">
        <f>SUM(O12:O13)-MIN(O12:O13)</f>
        <v>844024.2180896027</v>
      </c>
      <c r="P15" s="12"/>
      <c r="Q15" s="2" t="e">
        <f>SUM(Q12:Q14)-MIN(Q12:Q14)</f>
        <v>#DIV/0!</v>
      </c>
    </row>
    <row r="16" spans="1:17" ht="15.75">
      <c r="A16" s="10"/>
      <c r="B16" s="2"/>
      <c r="C16" s="5"/>
      <c r="D16" s="11"/>
      <c r="E16" s="2">
        <f>((SQRT(D16)-1.425)/0.0037)</f>
        <v>-385.13513513513516</v>
      </c>
      <c r="F16" s="11"/>
      <c r="G16" s="2">
        <f>(((100/(F16+0.24))-4.341)/0.00676)</f>
        <v>60994.92110453649</v>
      </c>
      <c r="H16" s="11"/>
      <c r="I16" s="2">
        <f>((SQRT(H16)-1.15028)/0.00219)</f>
        <v>-525.2420091324201</v>
      </c>
      <c r="J16" s="11"/>
      <c r="K16" s="2">
        <f>((SQRT(J16)-0.841)/0.0008)</f>
        <v>-1051.25</v>
      </c>
      <c r="L16" s="11"/>
      <c r="M16" s="3">
        <f>(((SQRT(L16)-0.35)/0.01052))</f>
        <v>-33.26996197718631</v>
      </c>
      <c r="N16" s="12"/>
      <c r="O16" s="5">
        <f>(((400/(N16+0.14))-4.341)/0.00338)</f>
        <v>844024.2180896027</v>
      </c>
      <c r="P16" s="12"/>
      <c r="Q16" s="5" t="e">
        <f>(((1000/P16)-2.158)/0.006)</f>
        <v>#DIV/0!</v>
      </c>
    </row>
    <row r="17" spans="1:17" ht="15.75">
      <c r="A17" s="10"/>
      <c r="B17" s="2"/>
      <c r="C17" s="5"/>
      <c r="D17" s="11"/>
      <c r="E17" s="2">
        <f>((SQRT(D17)-1.425)/0.0037)</f>
        <v>-385.13513513513516</v>
      </c>
      <c r="F17" s="11"/>
      <c r="G17" s="2">
        <f>(((100/(F17+0.24))-4.341)/0.00676)</f>
        <v>60994.92110453649</v>
      </c>
      <c r="H17" s="11"/>
      <c r="I17" s="2">
        <f>((SQRT(H17)-1.15028)/0.00219)</f>
        <v>-525.2420091324201</v>
      </c>
      <c r="J17" s="11"/>
      <c r="K17" s="2">
        <f>((SQRT(J17)-0.841)/0.0008)</f>
        <v>-1051.25</v>
      </c>
      <c r="L17" s="11"/>
      <c r="M17" s="3">
        <f>(((SQRT(L17)-0.35)/0.01052))</f>
        <v>-33.26996197718631</v>
      </c>
      <c r="N17" s="12"/>
      <c r="O17" s="5">
        <f>(((400/(N17+0.14))-4.341)/0.00338)</f>
        <v>844024.2180896027</v>
      </c>
      <c r="P17" s="12"/>
      <c r="Q17" s="5" t="e">
        <f>(((1000/P17)-2.158)/0.006)</f>
        <v>#DIV/0!</v>
      </c>
    </row>
    <row r="18" spans="1:17" ht="15.75">
      <c r="A18" s="10"/>
      <c r="B18" s="2"/>
      <c r="C18" s="5"/>
      <c r="D18" s="11"/>
      <c r="E18" s="2">
        <f>((SQRT(D18)-1.425)/0.0037)</f>
        <v>-385.13513513513516</v>
      </c>
      <c r="F18" s="11"/>
      <c r="G18" s="2">
        <f>(((100/(F18+0.24))-4.341)/0.00676)</f>
        <v>60994.92110453649</v>
      </c>
      <c r="H18" s="11"/>
      <c r="I18" s="2">
        <f>((SQRT(H18)-1.15028)/0.00219)</f>
        <v>-525.2420091324201</v>
      </c>
      <c r="J18" s="11"/>
      <c r="K18" s="2">
        <f>((SQRT(J18)-0.841)/0.0008)</f>
        <v>-1051.25</v>
      </c>
      <c r="L18" s="11"/>
      <c r="M18" s="3">
        <f>(((SQRT(L18)-0.35)/0.01052))</f>
        <v>-33.26996197718631</v>
      </c>
      <c r="N18" s="12"/>
      <c r="O18" s="5">
        <v>0</v>
      </c>
      <c r="P18" s="12"/>
      <c r="Q18" s="5" t="e">
        <f>(((1000/P18)-2.158)/0.006)</f>
        <v>#DIV/0!</v>
      </c>
    </row>
    <row r="19" spans="1:17" ht="15.75">
      <c r="A19" s="10" t="e">
        <f>RANK(C19,C4:C35,0)</f>
        <v>#DIV/0!</v>
      </c>
      <c r="B19" s="6"/>
      <c r="C19" s="5" t="e">
        <f>SUM(E19:Q19)</f>
        <v>#DIV/0!</v>
      </c>
      <c r="D19" s="11"/>
      <c r="E19" s="2">
        <f>SUM(E16:E18)-MIN(E16:E18)</f>
        <v>-770.2702702702702</v>
      </c>
      <c r="F19" s="11"/>
      <c r="G19" s="2">
        <f>SUM(G16:G18)-MIN(G16:G18)</f>
        <v>121989.84220907299</v>
      </c>
      <c r="H19" s="11"/>
      <c r="I19" s="2">
        <f>SUM(I16:I18)-MIN(I16:I18)</f>
        <v>-1050.48401826484</v>
      </c>
      <c r="J19" s="11"/>
      <c r="K19" s="2">
        <f>SUM(K16:K18)-MIN(K16:K18)</f>
        <v>-2102.5</v>
      </c>
      <c r="L19" s="11"/>
      <c r="M19" s="2">
        <f>SUM(M16:M18)-MIN(M16:M18)</f>
        <v>-66.53992395437263</v>
      </c>
      <c r="N19" s="12"/>
      <c r="O19" s="2">
        <f>SUM(O16:O17)-MIN(O16:O17)</f>
        <v>844024.2180896027</v>
      </c>
      <c r="P19" s="12"/>
      <c r="Q19" s="2" t="e">
        <f>SUM(Q16:Q18)-MIN(Q16:Q18)</f>
        <v>#DIV/0!</v>
      </c>
    </row>
    <row r="20" spans="1:17" ht="15.75">
      <c r="A20" s="10"/>
      <c r="B20" s="2"/>
      <c r="C20" s="5"/>
      <c r="D20" s="11"/>
      <c r="E20" s="2">
        <f>((SQRT(D20)-1.425)/0.0037)</f>
        <v>-385.13513513513516</v>
      </c>
      <c r="F20" s="11"/>
      <c r="G20" s="2">
        <f>(((100/(F20+0.24))-4.341)/0.00676)</f>
        <v>60994.92110453649</v>
      </c>
      <c r="H20" s="11"/>
      <c r="I20" s="2">
        <f>((SQRT(H20)-1.15028)/0.00219)</f>
        <v>-525.2420091324201</v>
      </c>
      <c r="J20" s="11"/>
      <c r="K20" s="2">
        <f>((SQRT(J20)-0.841)/0.0008)</f>
        <v>-1051.25</v>
      </c>
      <c r="L20" s="11"/>
      <c r="M20" s="3">
        <f>(((SQRT(L20)-0.35)/0.01052))</f>
        <v>-33.26996197718631</v>
      </c>
      <c r="N20" s="12"/>
      <c r="O20" s="5">
        <f>(((400/(N20+0.14))-4.341)/0.00338)</f>
        <v>844024.2180896027</v>
      </c>
      <c r="P20" s="12"/>
      <c r="Q20" s="5" t="e">
        <f>(((1000/P20)-2.158)/0.006)</f>
        <v>#DIV/0!</v>
      </c>
    </row>
    <row r="21" spans="1:17" ht="15.75">
      <c r="A21" s="10"/>
      <c r="B21" s="2"/>
      <c r="C21" s="13"/>
      <c r="D21" s="11"/>
      <c r="E21" s="2">
        <f>((SQRT(D21)-1.425)/0.0037)</f>
        <v>-385.13513513513516</v>
      </c>
      <c r="F21" s="11"/>
      <c r="G21" s="2">
        <f>(((100/(F21+0.24))-4.341)/0.00676)</f>
        <v>60994.92110453649</v>
      </c>
      <c r="H21" s="11"/>
      <c r="I21" s="2">
        <f>((SQRT(H21)-1.15028)/0.00219)</f>
        <v>-525.2420091324201</v>
      </c>
      <c r="J21" s="11"/>
      <c r="K21" s="2">
        <f>((SQRT(J21)-0.841)/0.0008)</f>
        <v>-1051.25</v>
      </c>
      <c r="L21" s="11"/>
      <c r="M21" s="3">
        <f>(((SQRT(L21)-0.35)/0.01052))</f>
        <v>-33.26996197718631</v>
      </c>
      <c r="N21" s="12"/>
      <c r="O21" s="5">
        <f>(((400/(N21+0.14))-4.341)/0.00338)</f>
        <v>844024.2180896027</v>
      </c>
      <c r="P21" s="12"/>
      <c r="Q21" s="5" t="e">
        <f>(((1000/P21)-2.158)/0.006)</f>
        <v>#DIV/0!</v>
      </c>
    </row>
    <row r="22" spans="1:17" ht="15.75">
      <c r="A22" s="10"/>
      <c r="B22" s="2"/>
      <c r="C22" s="5"/>
      <c r="D22" s="11"/>
      <c r="E22" s="2">
        <f>((SQRT(D22)-1.425)/0.0037)</f>
        <v>-385.13513513513516</v>
      </c>
      <c r="F22" s="11"/>
      <c r="G22" s="2">
        <f>(((100/(F22+0.24))-4.341)/0.00676)</f>
        <v>60994.92110453649</v>
      </c>
      <c r="H22" s="11"/>
      <c r="I22" s="2">
        <f>((SQRT(H22)-1.15028)/0.00219)</f>
        <v>-525.2420091324201</v>
      </c>
      <c r="J22" s="11"/>
      <c r="K22" s="2">
        <f>((SQRT(J22)-0.841)/0.0008)</f>
        <v>-1051.25</v>
      </c>
      <c r="L22" s="11"/>
      <c r="M22" s="3">
        <f>(((SQRT(L22)-0.35)/0.01052))</f>
        <v>-33.26996197718631</v>
      </c>
      <c r="N22" s="12"/>
      <c r="O22" s="5">
        <v>0</v>
      </c>
      <c r="P22" s="12"/>
      <c r="Q22" s="5" t="e">
        <f>(((1000/P22)-2.158)/0.006)</f>
        <v>#DIV/0!</v>
      </c>
    </row>
    <row r="23" spans="1:17" ht="15.75">
      <c r="A23" s="10" t="e">
        <f>RANK(C23,C4:C39,0)</f>
        <v>#DIV/0!</v>
      </c>
      <c r="B23" s="6"/>
      <c r="C23" s="5" t="e">
        <f>SUM(E23:Q23)</f>
        <v>#DIV/0!</v>
      </c>
      <c r="D23" s="11"/>
      <c r="E23" s="2">
        <f>SUM(E20:E22)-MIN(E20:E22)</f>
        <v>-770.2702702702702</v>
      </c>
      <c r="F23" s="11"/>
      <c r="G23" s="2">
        <f>SUM(G20:G22)-MIN(G20:G22)</f>
        <v>121989.84220907299</v>
      </c>
      <c r="H23" s="11"/>
      <c r="I23" s="2">
        <f>SUM(I20:I22)-MIN(I20:I22)</f>
        <v>-1050.48401826484</v>
      </c>
      <c r="J23" s="11"/>
      <c r="K23" s="2">
        <f>SUM(K20:K22)-MIN(K20:K22)</f>
        <v>-2102.5</v>
      </c>
      <c r="L23" s="11"/>
      <c r="M23" s="2">
        <f>SUM(M20:M22)-MIN(M20:M22)</f>
        <v>-66.53992395437263</v>
      </c>
      <c r="N23" s="12"/>
      <c r="O23" s="2">
        <f>SUM(O20:O21)-MIN(O20:O21)</f>
        <v>844024.2180896027</v>
      </c>
      <c r="P23" s="12"/>
      <c r="Q23" s="2" t="e">
        <f>SUM(Q20:Q22)-MIN(Q20:Q22)</f>
        <v>#DIV/0!</v>
      </c>
    </row>
    <row r="24" spans="1:17" ht="15.75">
      <c r="A24" s="10"/>
      <c r="B24" s="2"/>
      <c r="C24" s="5"/>
      <c r="D24" s="11"/>
      <c r="E24" s="2">
        <f>((SQRT(D24)-1.425)/0.0037)</f>
        <v>-385.13513513513516</v>
      </c>
      <c r="F24" s="11"/>
      <c r="G24" s="2">
        <f>(((100/(F24+0.24))-4.341)/0.00676)</f>
        <v>60994.92110453649</v>
      </c>
      <c r="H24" s="11"/>
      <c r="I24" s="2">
        <f>((SQRT(H24)-1.15028)/0.00219)</f>
        <v>-525.2420091324201</v>
      </c>
      <c r="J24" s="11"/>
      <c r="K24" s="2">
        <f>((SQRT(J24)-0.841)/0.0008)</f>
        <v>-1051.25</v>
      </c>
      <c r="L24" s="11"/>
      <c r="M24" s="3">
        <f>(((SQRT(L24)-0.35)/0.01052))</f>
        <v>-33.26996197718631</v>
      </c>
      <c r="N24" s="12"/>
      <c r="O24" s="5">
        <f>(((400/(N24+0.14))-4.341)/0.00338)</f>
        <v>844024.2180896027</v>
      </c>
      <c r="P24" s="12"/>
      <c r="Q24" s="5" t="e">
        <f>(((1000/P24)-2.158)/0.006)</f>
        <v>#DIV/0!</v>
      </c>
    </row>
    <row r="25" spans="1:17" ht="15.75">
      <c r="A25" s="10"/>
      <c r="B25" s="2"/>
      <c r="C25" s="5"/>
      <c r="D25" s="11"/>
      <c r="E25" s="2">
        <f>((SQRT(D25)-1.425)/0.0037)</f>
        <v>-385.13513513513516</v>
      </c>
      <c r="F25" s="11"/>
      <c r="G25" s="2">
        <f>(((100/(F25+0.24))-4.341)/0.00676)</f>
        <v>60994.92110453649</v>
      </c>
      <c r="H25" s="11"/>
      <c r="I25" s="2">
        <f>((SQRT(H25)-1.15028)/0.00219)</f>
        <v>-525.2420091324201</v>
      </c>
      <c r="J25" s="11"/>
      <c r="K25" s="2">
        <f>((SQRT(J25)-0.841)/0.0008)</f>
        <v>-1051.25</v>
      </c>
      <c r="L25" s="11"/>
      <c r="M25" s="3">
        <f>(((SQRT(L25)-0.35)/0.01052))</f>
        <v>-33.26996197718631</v>
      </c>
      <c r="N25" s="12"/>
      <c r="O25" s="5">
        <f>(((400/(N25+0.14))-4.341)/0.00338)</f>
        <v>844024.2180896027</v>
      </c>
      <c r="P25" s="12"/>
      <c r="Q25" s="5" t="e">
        <f>(((1000/P25)-2.158)/0.006)</f>
        <v>#DIV/0!</v>
      </c>
    </row>
    <row r="26" spans="1:17" ht="15.75">
      <c r="A26" s="10"/>
      <c r="B26" s="2"/>
      <c r="C26" s="5"/>
      <c r="D26" s="11"/>
      <c r="E26" s="2">
        <f>((SQRT(D26)-1.425)/0.0037)</f>
        <v>-385.13513513513516</v>
      </c>
      <c r="F26" s="11"/>
      <c r="G26" s="2">
        <f>(((100/(F26+0.24))-4.341)/0.00676)</f>
        <v>60994.92110453649</v>
      </c>
      <c r="H26" s="11"/>
      <c r="I26" s="2">
        <f>((SQRT(H26)-1.15028)/0.00219)</f>
        <v>-525.2420091324201</v>
      </c>
      <c r="J26" s="11"/>
      <c r="K26" s="2">
        <f>((SQRT(J26)-0.841)/0.0008)</f>
        <v>-1051.25</v>
      </c>
      <c r="L26" s="11"/>
      <c r="M26" s="3">
        <f>(((SQRT(L26)-0.35)/0.01052))</f>
        <v>-33.26996197718631</v>
      </c>
      <c r="N26" s="12"/>
      <c r="O26" s="5">
        <v>0</v>
      </c>
      <c r="P26" s="12"/>
      <c r="Q26" s="5" t="e">
        <f>(((1000/P26)-2.158)/0.006)</f>
        <v>#DIV/0!</v>
      </c>
    </row>
    <row r="27" spans="1:17" ht="15.75">
      <c r="A27" s="10" t="e">
        <f>RANK(C27,C4:C35,0)</f>
        <v>#DIV/0!</v>
      </c>
      <c r="B27" s="6"/>
      <c r="C27" s="5" t="e">
        <f>SUM(E27:Q27)</f>
        <v>#DIV/0!</v>
      </c>
      <c r="D27" s="11"/>
      <c r="E27" s="2">
        <f>SUM(E24:E26)-MIN(E24:E26)</f>
        <v>-770.2702702702702</v>
      </c>
      <c r="F27" s="11"/>
      <c r="G27" s="2">
        <f>SUM(G24:G26)-MIN(G24:G26)</f>
        <v>121989.84220907299</v>
      </c>
      <c r="H27" s="11"/>
      <c r="I27" s="2">
        <f>SUM(I24:I26)-MIN(I24:I26)</f>
        <v>-1050.48401826484</v>
      </c>
      <c r="J27" s="11"/>
      <c r="K27" s="2">
        <f>SUM(K24:K26)-MIN(K24:K26)</f>
        <v>-2102.5</v>
      </c>
      <c r="L27" s="11"/>
      <c r="M27" s="2">
        <f>SUM(M24:M26)-MIN(M24:M26)</f>
        <v>-66.53992395437263</v>
      </c>
      <c r="N27" s="12"/>
      <c r="O27" s="2">
        <f>SUM(O24:O25)-MIN(O24:O25)</f>
        <v>844024.2180896027</v>
      </c>
      <c r="P27" s="12"/>
      <c r="Q27" s="2" t="e">
        <f>SUM(Q24:Q26)-MIN(Q24:Q26)</f>
        <v>#DIV/0!</v>
      </c>
    </row>
    <row r="28" spans="1:17" ht="15.75">
      <c r="A28" s="10"/>
      <c r="B28" s="2"/>
      <c r="C28" s="5"/>
      <c r="D28" s="11"/>
      <c r="E28" s="2">
        <f>((SQRT(D28)-1.425)/0.0037)</f>
        <v>-385.13513513513516</v>
      </c>
      <c r="F28" s="11"/>
      <c r="G28" s="2">
        <f>(((100/(F28+0.24))-4.341)/0.00676)</f>
        <v>60994.92110453649</v>
      </c>
      <c r="H28" s="11"/>
      <c r="I28" s="2">
        <f>((SQRT(H28)-1.15028)/0.00219)</f>
        <v>-525.2420091324201</v>
      </c>
      <c r="J28" s="11"/>
      <c r="K28" s="2">
        <f>((SQRT(J28)-0.841)/0.0008)</f>
        <v>-1051.25</v>
      </c>
      <c r="L28" s="11"/>
      <c r="M28" s="3">
        <f>(((SQRT(L28)-0.35)/0.01052))</f>
        <v>-33.26996197718631</v>
      </c>
      <c r="N28" s="12"/>
      <c r="O28" s="5">
        <f>(((400/(N28+0.14))-4.341)/0.00338)</f>
        <v>844024.2180896027</v>
      </c>
      <c r="P28" s="12"/>
      <c r="Q28" s="5" t="e">
        <f>(((1000/P28)-2.158)/0.006)</f>
        <v>#DIV/0!</v>
      </c>
    </row>
    <row r="29" spans="1:17" ht="15.75">
      <c r="A29" s="10"/>
      <c r="B29" s="2"/>
      <c r="C29" s="5"/>
      <c r="D29" s="11"/>
      <c r="E29" s="2">
        <f>((SQRT(D29)-1.425)/0.0037)</f>
        <v>-385.13513513513516</v>
      </c>
      <c r="F29" s="11"/>
      <c r="G29" s="2">
        <f>(((100/(F29+0.24))-4.341)/0.00676)</f>
        <v>60994.92110453649</v>
      </c>
      <c r="H29" s="11"/>
      <c r="I29" s="2">
        <f>((SQRT(H29)-1.15028)/0.00219)</f>
        <v>-525.2420091324201</v>
      </c>
      <c r="J29" s="11"/>
      <c r="K29" s="2">
        <f>((SQRT(J29)-0.841)/0.0008)</f>
        <v>-1051.25</v>
      </c>
      <c r="L29" s="11"/>
      <c r="M29" s="3">
        <f>(((SQRT(L29)-0.35)/0.01052))</f>
        <v>-33.26996197718631</v>
      </c>
      <c r="N29" s="12"/>
      <c r="O29" s="5">
        <f>(((400/(N29+0.14))-4.341)/0.00338)</f>
        <v>844024.2180896027</v>
      </c>
      <c r="P29" s="12"/>
      <c r="Q29" s="5" t="e">
        <f>(((1000/P29)-2.158)/0.006)</f>
        <v>#DIV/0!</v>
      </c>
    </row>
    <row r="30" spans="1:17" ht="15.75">
      <c r="A30" s="10"/>
      <c r="B30" s="2"/>
      <c r="C30" s="5"/>
      <c r="D30" s="11"/>
      <c r="E30" s="2">
        <f>((SQRT(D30)-1.425)/0.0037)</f>
        <v>-385.13513513513516</v>
      </c>
      <c r="F30" s="11"/>
      <c r="G30" s="2">
        <f>(((100/(F30+0.24))-4.341)/0.00676)</f>
        <v>60994.92110453649</v>
      </c>
      <c r="H30" s="11"/>
      <c r="I30" s="2">
        <f>((SQRT(H30)-1.15028)/0.00219)</f>
        <v>-525.2420091324201</v>
      </c>
      <c r="J30" s="11"/>
      <c r="K30" s="2">
        <f>((SQRT(J30)-0.841)/0.0008)</f>
        <v>-1051.25</v>
      </c>
      <c r="L30" s="11"/>
      <c r="M30" s="3">
        <f>(((SQRT(L30)-0.35)/0.01052))</f>
        <v>-33.26996197718631</v>
      </c>
      <c r="N30" s="12"/>
      <c r="O30" s="5">
        <v>0</v>
      </c>
      <c r="P30" s="12"/>
      <c r="Q30" s="5" t="e">
        <f>(((1000/P30)-2.158)/0.006)</f>
        <v>#DIV/0!</v>
      </c>
    </row>
    <row r="31" spans="1:17" ht="15.75">
      <c r="A31" s="10" t="e">
        <f>RANK(C31,C4:C35,0)</f>
        <v>#DIV/0!</v>
      </c>
      <c r="B31" s="6"/>
      <c r="C31" s="5" t="e">
        <f>SUM(E31:Q31)</f>
        <v>#DIV/0!</v>
      </c>
      <c r="D31" s="11"/>
      <c r="E31" s="2">
        <f>SUM(E28:E30)-MIN(E28:E30)</f>
        <v>-770.2702702702702</v>
      </c>
      <c r="F31" s="11"/>
      <c r="G31" s="2">
        <f>SUM(G28:G30)-MIN(G28:G30)</f>
        <v>121989.84220907299</v>
      </c>
      <c r="H31" s="11"/>
      <c r="I31" s="2">
        <f>SUM(I28:I30)-MIN(I28:I30)</f>
        <v>-1050.48401826484</v>
      </c>
      <c r="J31" s="11"/>
      <c r="K31" s="2">
        <f>SUM(K28:K30)-MIN(K28:K30)</f>
        <v>-2102.5</v>
      </c>
      <c r="L31" s="11"/>
      <c r="M31" s="2">
        <f>SUM(M28:M30)-MIN(M28:M30)</f>
        <v>-66.53992395437263</v>
      </c>
      <c r="N31" s="12"/>
      <c r="O31" s="2">
        <f>SUM(O28:O29)-MIN(O28:O29)</f>
        <v>844024.2180896027</v>
      </c>
      <c r="P31" s="12"/>
      <c r="Q31" s="2" t="e">
        <f>SUM(Q28:Q30)-MIN(Q28:Q30)</f>
        <v>#DIV/0!</v>
      </c>
    </row>
    <row r="32" spans="1:17" ht="15.75">
      <c r="A32" s="10"/>
      <c r="B32" s="2"/>
      <c r="C32" s="5"/>
      <c r="D32" s="11"/>
      <c r="E32" s="2">
        <f>((SQRT(D32)-1.425)/0.0037)</f>
        <v>-385.13513513513516</v>
      </c>
      <c r="F32" s="11"/>
      <c r="G32" s="2">
        <f>(((100/(F32+0.24))-4.341)/0.00676)</f>
        <v>60994.92110453649</v>
      </c>
      <c r="H32" s="11"/>
      <c r="I32" s="2">
        <f>((SQRT(H32)-1.15028)/0.00219)</f>
        <v>-525.2420091324201</v>
      </c>
      <c r="J32" s="11"/>
      <c r="K32" s="2">
        <f>((SQRT(J32)-0.841)/0.0008)</f>
        <v>-1051.25</v>
      </c>
      <c r="L32" s="11"/>
      <c r="M32" s="3">
        <f>(((SQRT(L32)-0.35)/0.01052))</f>
        <v>-33.26996197718631</v>
      </c>
      <c r="N32" s="12"/>
      <c r="O32" s="5">
        <f>(((400/(N32+0.14))-4.341)/0.00338)</f>
        <v>844024.2180896027</v>
      </c>
      <c r="P32" s="12"/>
      <c r="Q32" s="5" t="e">
        <f>(((1000/P32)-2.158)/0.006)</f>
        <v>#DIV/0!</v>
      </c>
    </row>
    <row r="33" spans="1:17" ht="15.75">
      <c r="A33" s="10"/>
      <c r="B33" s="2"/>
      <c r="C33" s="5"/>
      <c r="D33" s="11"/>
      <c r="E33" s="2">
        <f>((SQRT(D33)-1.425)/0.0037)</f>
        <v>-385.13513513513516</v>
      </c>
      <c r="F33" s="11"/>
      <c r="G33" s="2">
        <f>(((100/(F33+0.24))-4.341)/0.00676)</f>
        <v>60994.92110453649</v>
      </c>
      <c r="H33" s="11"/>
      <c r="I33" s="2">
        <f>((SQRT(H33)-1.15028)/0.00219)</f>
        <v>-525.2420091324201</v>
      </c>
      <c r="J33" s="11"/>
      <c r="K33" s="2">
        <f>((SQRT(J33)-0.841)/0.0008)</f>
        <v>-1051.25</v>
      </c>
      <c r="L33" s="11"/>
      <c r="M33" s="3">
        <f>(((SQRT(L33)-0.35)/0.01052))</f>
        <v>-33.26996197718631</v>
      </c>
      <c r="N33" s="12"/>
      <c r="O33" s="5">
        <f>(((400/(N33+0.14))-4.341)/0.00338)</f>
        <v>844024.2180896027</v>
      </c>
      <c r="P33" s="12"/>
      <c r="Q33" s="5" t="e">
        <f>(((1000/P33)-2.158)/0.006)</f>
        <v>#DIV/0!</v>
      </c>
    </row>
    <row r="34" spans="1:17" ht="15.75">
      <c r="A34" s="10"/>
      <c r="B34" s="2"/>
      <c r="C34" s="5"/>
      <c r="D34" s="11"/>
      <c r="E34" s="2">
        <f>((SQRT(D34)-1.425)/0.0037)</f>
        <v>-385.13513513513516</v>
      </c>
      <c r="F34" s="11"/>
      <c r="G34" s="2">
        <f>(((100/(F34+0.24))-4.341)/0.00676)</f>
        <v>60994.92110453649</v>
      </c>
      <c r="H34" s="11"/>
      <c r="I34" s="2">
        <f>((SQRT(H34)-1.15028)/0.00219)</f>
        <v>-525.2420091324201</v>
      </c>
      <c r="J34" s="11"/>
      <c r="K34" s="2">
        <f>((SQRT(J34)-0.841)/0.0008)</f>
        <v>-1051.25</v>
      </c>
      <c r="L34" s="11"/>
      <c r="M34" s="3">
        <f>(((SQRT(L34)-0.35)/0.01052))</f>
        <v>-33.26996197718631</v>
      </c>
      <c r="N34" s="12"/>
      <c r="O34" s="5">
        <v>0</v>
      </c>
      <c r="P34" s="12"/>
      <c r="Q34" s="5" t="e">
        <f>(((1000/P34)-2.158)/0.006)</f>
        <v>#DIV/0!</v>
      </c>
    </row>
    <row r="35" spans="1:17" ht="15.75">
      <c r="A35" s="10" t="e">
        <f>RANK(C35,C4:C39,0)</f>
        <v>#DIV/0!</v>
      </c>
      <c r="B35" s="6"/>
      <c r="C35" s="5" t="e">
        <f>SUM(E35:Q35)</f>
        <v>#DIV/0!</v>
      </c>
      <c r="D35" s="11"/>
      <c r="E35" s="2">
        <f>SUM(E32:E34)-MIN(E32:E34)</f>
        <v>-770.2702702702702</v>
      </c>
      <c r="F35" s="11"/>
      <c r="G35" s="2">
        <f>SUM(G32:G34)-MIN(G32:G34)</f>
        <v>121989.84220907299</v>
      </c>
      <c r="H35" s="11"/>
      <c r="I35" s="2">
        <f>SUM(I32:I34)-MIN(I32:I34)</f>
        <v>-1050.48401826484</v>
      </c>
      <c r="J35" s="11"/>
      <c r="K35" s="2">
        <f>SUM(K32:K34)-MIN(K32:K34)</f>
        <v>-2102.5</v>
      </c>
      <c r="L35" s="11"/>
      <c r="M35" s="2">
        <f>SUM(M32:M34)-MIN(M32:M34)</f>
        <v>-66.53992395437263</v>
      </c>
      <c r="N35" s="12"/>
      <c r="O35" s="2">
        <f>SUM(O32:O33)-MIN(O32:O33)</f>
        <v>844024.2180896027</v>
      </c>
      <c r="P35" s="12"/>
      <c r="Q35" s="2" t="e">
        <f>SUM(Q32:Q34)-MIN(Q32:Q34)</f>
        <v>#DIV/0!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35"/>
  <sheetViews>
    <sheetView zoomScalePageLayoutView="0" workbookViewId="0" topLeftCell="A1">
      <selection activeCell="A2" sqref="A1:A16384"/>
    </sheetView>
  </sheetViews>
  <sheetFormatPr defaultColWidth="11.421875" defaultRowHeight="15"/>
  <cols>
    <col min="1" max="1" width="6.7109375" style="0" bestFit="1" customWidth="1"/>
    <col min="2" max="2" width="27.421875" style="0" bestFit="1" customWidth="1"/>
    <col min="3" max="3" width="18.7109375" style="0" bestFit="1" customWidth="1"/>
    <col min="4" max="4" width="7.7109375" style="0" bestFit="1" customWidth="1"/>
    <col min="5" max="5" width="8.28125" style="0" bestFit="1" customWidth="1"/>
    <col min="6" max="6" width="7.00390625" style="0" bestFit="1" customWidth="1"/>
    <col min="7" max="7" width="8.28125" style="0" bestFit="1" customWidth="1"/>
    <col min="8" max="8" width="7.57421875" style="0" customWidth="1"/>
    <col min="9" max="9" width="8.28125" style="0" bestFit="1" customWidth="1"/>
    <col min="10" max="10" width="7.140625" style="0" bestFit="1" customWidth="1"/>
    <col min="11" max="11" width="8.28125" style="0" bestFit="1" customWidth="1"/>
    <col min="12" max="12" width="7.00390625" style="0" bestFit="1" customWidth="1"/>
    <col min="13" max="13" width="8.28125" style="0" bestFit="1" customWidth="1"/>
    <col min="14" max="14" width="8.421875" style="0" bestFit="1" customWidth="1"/>
    <col min="15" max="15" width="8.28125" style="0" bestFit="1" customWidth="1"/>
    <col min="16" max="16" width="8.421875" style="0" bestFit="1" customWidth="1"/>
    <col min="17" max="17" width="8.28125" style="0" bestFit="1" customWidth="1"/>
  </cols>
  <sheetData>
    <row r="1" spans="1:17" ht="20.25">
      <c r="A1" s="14"/>
      <c r="B1" s="15" t="s">
        <v>10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0.25">
      <c r="A2" s="1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>
      <c r="A3" s="10" t="s">
        <v>18</v>
      </c>
      <c r="B3" s="7" t="s">
        <v>0</v>
      </c>
      <c r="C3" s="4" t="s">
        <v>9</v>
      </c>
      <c r="D3" s="1" t="s">
        <v>1</v>
      </c>
      <c r="E3" s="1"/>
      <c r="F3" s="1" t="s">
        <v>11</v>
      </c>
      <c r="G3" s="1"/>
      <c r="H3" s="1" t="s">
        <v>3</v>
      </c>
      <c r="I3" s="1"/>
      <c r="J3" s="1" t="s">
        <v>4</v>
      </c>
      <c r="K3" s="1"/>
      <c r="L3" s="1" t="s">
        <v>12</v>
      </c>
      <c r="M3" s="1"/>
      <c r="N3" s="1" t="s">
        <v>13</v>
      </c>
      <c r="O3" s="1"/>
      <c r="P3" s="1" t="s">
        <v>7</v>
      </c>
      <c r="Q3" s="5"/>
    </row>
    <row r="4" spans="1:17" ht="15.75">
      <c r="A4" s="10"/>
      <c r="B4" s="8"/>
      <c r="C4" s="5"/>
      <c r="D4" s="12"/>
      <c r="E4" s="2">
        <f>((SQRT(D4)-1.425)/0.0037)</f>
        <v>-385.13513513513516</v>
      </c>
      <c r="F4" s="12"/>
      <c r="G4" s="2">
        <f>(((75/(F4+0.24))-4.1)/0.00664)</f>
        <v>46445.783132530116</v>
      </c>
      <c r="H4" s="12"/>
      <c r="I4" s="2">
        <f>((SQRT(H4)-1.15028)/0.00219)</f>
        <v>-525.2420091324201</v>
      </c>
      <c r="J4" s="12"/>
      <c r="K4" s="2">
        <f>((SQRT(J4)-0.841)/0.0008)</f>
        <v>-1051.25</v>
      </c>
      <c r="L4" s="12"/>
      <c r="M4" s="2">
        <f>((SQRT(L4)-1.936)/0.0124)</f>
        <v>-156.1290322580645</v>
      </c>
      <c r="N4" s="12"/>
      <c r="O4" s="5">
        <f>(((300/(N4+0.24))-4.1)/0.00332)</f>
        <v>375271.0843373494</v>
      </c>
      <c r="P4" s="12"/>
      <c r="Q4" s="5" t="e">
        <f>(((1000/P4)-2.158)/0.006)</f>
        <v>#DIV/0!</v>
      </c>
    </row>
    <row r="5" spans="1:17" ht="15.75">
      <c r="A5" s="10"/>
      <c r="B5" s="8"/>
      <c r="C5" s="5"/>
      <c r="D5" s="12"/>
      <c r="E5" s="2">
        <f>((SQRT(D5)-1.425)/0.0037)</f>
        <v>-385.13513513513516</v>
      </c>
      <c r="F5" s="12"/>
      <c r="G5" s="2">
        <f>(((75/(F5+0.24))-4.1)/0.00664)</f>
        <v>46445.783132530116</v>
      </c>
      <c r="H5" s="12"/>
      <c r="I5" s="2">
        <f>((SQRT(H5)-1.15028)/0.00219)</f>
        <v>-525.2420091324201</v>
      </c>
      <c r="J5" s="12"/>
      <c r="K5" s="2">
        <f>((SQRT(J5)-0.841)/0.0008)</f>
        <v>-1051.25</v>
      </c>
      <c r="L5" s="12"/>
      <c r="M5" s="2">
        <f>((SQRT(L5)-1.936)/0.0124)</f>
        <v>-156.1290322580645</v>
      </c>
      <c r="N5" s="12"/>
      <c r="O5" s="5">
        <f>(((300/(N5+0.24))-4.1)/0.00332)</f>
        <v>375271.0843373494</v>
      </c>
      <c r="P5" s="12"/>
      <c r="Q5" s="5" t="e">
        <f>(((1000/P5)-2.158)/0.006)</f>
        <v>#DIV/0!</v>
      </c>
    </row>
    <row r="6" spans="1:17" ht="15.75">
      <c r="A6" s="10"/>
      <c r="B6" s="8"/>
      <c r="C6" s="5"/>
      <c r="D6" s="12"/>
      <c r="E6" s="2">
        <f>((SQRT(D6)-1.425)/0.0037)</f>
        <v>-385.13513513513516</v>
      </c>
      <c r="F6" s="12"/>
      <c r="G6" s="2">
        <f>(((75/(F6+0.24))-4.1)/0.00664)</f>
        <v>46445.783132530116</v>
      </c>
      <c r="H6" s="12"/>
      <c r="I6" s="2">
        <f>((SQRT(H6)-1.15028)/0.00219)</f>
        <v>-525.2420091324201</v>
      </c>
      <c r="J6" s="12"/>
      <c r="K6" s="2">
        <f>((SQRT(J6)-0.841)/0.0008)</f>
        <v>-1051.25</v>
      </c>
      <c r="L6" s="12"/>
      <c r="M6" s="2">
        <f>((SQRT(L6)-1.936)/0.0124)</f>
        <v>-156.1290322580645</v>
      </c>
      <c r="N6" s="12"/>
      <c r="O6" s="5">
        <v>0</v>
      </c>
      <c r="P6" s="12"/>
      <c r="Q6" s="5" t="e">
        <f>(((1000/P6)-2.158)/0.006)</f>
        <v>#DIV/0!</v>
      </c>
    </row>
    <row r="7" spans="1:17" ht="15.75">
      <c r="A7" s="10" t="e">
        <f>RANK(C7,C4:C35,0)</f>
        <v>#DIV/0!</v>
      </c>
      <c r="B7" s="9"/>
      <c r="C7" s="5" t="e">
        <f>SUM(E7:Q7)</f>
        <v>#DIV/0!</v>
      </c>
      <c r="D7" s="11"/>
      <c r="E7" s="2">
        <f>SUM(E4:E6)-MIN(E4:E6)</f>
        <v>-770.2702702702702</v>
      </c>
      <c r="F7" s="11"/>
      <c r="G7" s="2">
        <f>SUM(G4:G6)-MIN(G4:G6)</f>
        <v>92891.56626506025</v>
      </c>
      <c r="H7" s="11"/>
      <c r="I7" s="2">
        <f>SUM(I4:I6)-MIN(I4:I6)</f>
        <v>-1050.48401826484</v>
      </c>
      <c r="J7" s="11"/>
      <c r="K7" s="2">
        <f>SUM(K4:K6)-MIN(K4:K6)</f>
        <v>-2102.5</v>
      </c>
      <c r="L7" s="11"/>
      <c r="M7" s="2">
        <f>SUM(M4:M6)-MIN(M4:M6)</f>
        <v>-312.258064516129</v>
      </c>
      <c r="N7" s="12"/>
      <c r="O7" s="2">
        <f>SUM(O4:O5)-MIN(O4:O5)</f>
        <v>375271.0843373494</v>
      </c>
      <c r="P7" s="12"/>
      <c r="Q7" s="2" t="e">
        <f>SUM(Q4:Q6)-MIN(Q4:Q6)</f>
        <v>#DIV/0!</v>
      </c>
    </row>
    <row r="8" spans="1:17" ht="15.75">
      <c r="A8" s="10"/>
      <c r="B8" s="8"/>
      <c r="C8" s="5"/>
      <c r="D8" s="12"/>
      <c r="E8" s="2">
        <f>((SQRT(D8)-1.425)/0.0037)</f>
        <v>-385.13513513513516</v>
      </c>
      <c r="F8" s="12"/>
      <c r="G8" s="2">
        <f>(((75/(F8+0.24))-4.1)/0.00664)</f>
        <v>46445.783132530116</v>
      </c>
      <c r="H8" s="12"/>
      <c r="I8" s="2">
        <f>((SQRT(H8)-1.15028)/0.00219)</f>
        <v>-525.2420091324201</v>
      </c>
      <c r="J8" s="12"/>
      <c r="K8" s="2">
        <f>((SQRT(J8)-0.841)/0.0008)</f>
        <v>-1051.25</v>
      </c>
      <c r="L8" s="12"/>
      <c r="M8" s="2">
        <f>((SQRT(L8)-1.936)/0.0124)</f>
        <v>-156.1290322580645</v>
      </c>
      <c r="N8" s="12"/>
      <c r="O8" s="5">
        <f>(((300/(N8+0.24))-4.1)/0.00332)</f>
        <v>375271.0843373494</v>
      </c>
      <c r="P8" s="12"/>
      <c r="Q8" s="5" t="e">
        <f>(((1000/P8)-2.158)/0.006)</f>
        <v>#DIV/0!</v>
      </c>
    </row>
    <row r="9" spans="1:17" ht="15.75">
      <c r="A9" s="10"/>
      <c r="B9" s="8"/>
      <c r="C9" s="5"/>
      <c r="D9" s="12"/>
      <c r="E9" s="2">
        <f>((SQRT(D9)-1.425)/0.0037)</f>
        <v>-385.13513513513516</v>
      </c>
      <c r="F9" s="12"/>
      <c r="G9" s="2">
        <f>(((75/(F9+0.24))-4.1)/0.00664)</f>
        <v>46445.783132530116</v>
      </c>
      <c r="H9" s="12"/>
      <c r="I9" s="2">
        <f>((SQRT(H9)-1.15028)/0.00219)</f>
        <v>-525.2420091324201</v>
      </c>
      <c r="J9" s="12"/>
      <c r="K9" s="2">
        <f>((SQRT(J9)-0.841)/0.0008)</f>
        <v>-1051.25</v>
      </c>
      <c r="L9" s="12"/>
      <c r="M9" s="2">
        <f>((SQRT(L9)-1.936)/0.0124)</f>
        <v>-156.1290322580645</v>
      </c>
      <c r="N9" s="12"/>
      <c r="O9" s="5">
        <f>(((300/(N9+0.24))-4.1)/0.00332)</f>
        <v>375271.0843373494</v>
      </c>
      <c r="P9" s="12"/>
      <c r="Q9" s="5" t="e">
        <f>(((1000/P9)-2.158)/0.006)</f>
        <v>#DIV/0!</v>
      </c>
    </row>
    <row r="10" spans="1:17" ht="15.75">
      <c r="A10" s="10"/>
      <c r="B10" s="8"/>
      <c r="C10" s="5"/>
      <c r="D10" s="12"/>
      <c r="E10" s="2">
        <f>((SQRT(D10)-1.425)/0.0037)</f>
        <v>-385.13513513513516</v>
      </c>
      <c r="F10" s="12"/>
      <c r="G10" s="2">
        <f>(((75/(F10+0.24))-4.1)/0.00664)</f>
        <v>46445.783132530116</v>
      </c>
      <c r="H10" s="12"/>
      <c r="I10" s="2">
        <f>((SQRT(H10)-1.15028)/0.00219)</f>
        <v>-525.2420091324201</v>
      </c>
      <c r="J10" s="12"/>
      <c r="K10" s="2">
        <f>((SQRT(J10)-0.841)/0.0008)</f>
        <v>-1051.25</v>
      </c>
      <c r="L10" s="12"/>
      <c r="M10" s="2">
        <f>((SQRT(L10)-1.936)/0.0124)</f>
        <v>-156.1290322580645</v>
      </c>
      <c r="N10" s="12"/>
      <c r="O10" s="5">
        <v>0</v>
      </c>
      <c r="P10" s="12"/>
      <c r="Q10" s="5" t="e">
        <f>(((1000/P10)-2.158)/0.006)</f>
        <v>#DIV/0!</v>
      </c>
    </row>
    <row r="11" spans="1:17" ht="15.75">
      <c r="A11" s="10" t="e">
        <f>RANK(C11,C4:C35,0)</f>
        <v>#DIV/0!</v>
      </c>
      <c r="B11" s="9"/>
      <c r="C11" s="5" t="e">
        <f>SUM(E11:Q11)</f>
        <v>#DIV/0!</v>
      </c>
      <c r="D11" s="11"/>
      <c r="E11" s="2">
        <f>SUM(E8:E10)-MIN(E8:E10)</f>
        <v>-770.2702702702702</v>
      </c>
      <c r="F11" s="11"/>
      <c r="G11" s="2">
        <f>SUM(G8:G10)-MIN(G8:G10)</f>
        <v>92891.56626506025</v>
      </c>
      <c r="H11" s="11"/>
      <c r="I11" s="2">
        <f>SUM(I8:I10)-MIN(I8:I10)</f>
        <v>-1050.48401826484</v>
      </c>
      <c r="J11" s="11"/>
      <c r="K11" s="2">
        <f>SUM(K8:K10)-MIN(K8:K10)</f>
        <v>-2102.5</v>
      </c>
      <c r="L11" s="11"/>
      <c r="M11" s="2">
        <f>SUM(M8:M10)-MIN(M8:M10)</f>
        <v>-312.258064516129</v>
      </c>
      <c r="N11" s="12"/>
      <c r="O11" s="2">
        <f>SUM(O8:O9)-MIN(O8:O9)</f>
        <v>375271.0843373494</v>
      </c>
      <c r="P11" s="12"/>
      <c r="Q11" s="2" t="e">
        <f>SUM(Q8:Q10)-MIN(Q8:Q10)</f>
        <v>#DIV/0!</v>
      </c>
    </row>
    <row r="12" spans="1:17" ht="15.75">
      <c r="A12" s="10"/>
      <c r="B12" s="8"/>
      <c r="C12" s="5"/>
      <c r="D12" s="12"/>
      <c r="E12" s="2">
        <f>((SQRT(D12)-1.425)/0.0037)</f>
        <v>-385.13513513513516</v>
      </c>
      <c r="F12" s="12"/>
      <c r="G12" s="2">
        <f>(((75/(F12+0.24))-4.1)/0.00664)</f>
        <v>46445.783132530116</v>
      </c>
      <c r="H12" s="12"/>
      <c r="I12" s="2">
        <f>((SQRT(H12)-1.15028)/0.00219)</f>
        <v>-525.2420091324201</v>
      </c>
      <c r="J12" s="12"/>
      <c r="K12" s="2">
        <f>((SQRT(J12)-0.841)/0.0008)</f>
        <v>-1051.25</v>
      </c>
      <c r="L12" s="12"/>
      <c r="M12" s="2">
        <f>((SQRT(L12)-1.936)/0.0124)</f>
        <v>-156.1290322580645</v>
      </c>
      <c r="N12" s="12"/>
      <c r="O12" s="5">
        <f>(((300/(N12+0.24))-4.1)/0.00332)</f>
        <v>375271.0843373494</v>
      </c>
      <c r="P12" s="12"/>
      <c r="Q12" s="5" t="e">
        <f>(((1000/P12)-2.158)/0.006)</f>
        <v>#DIV/0!</v>
      </c>
    </row>
    <row r="13" spans="1:17" ht="15.75">
      <c r="A13" s="10"/>
      <c r="B13" s="8"/>
      <c r="C13" s="5"/>
      <c r="D13" s="12"/>
      <c r="E13" s="2">
        <f>((SQRT(D13)-1.425)/0.0037)</f>
        <v>-385.13513513513516</v>
      </c>
      <c r="F13" s="12"/>
      <c r="G13" s="2">
        <f>(((75/(F13+0.24))-4.1)/0.00664)</f>
        <v>46445.783132530116</v>
      </c>
      <c r="H13" s="12"/>
      <c r="I13" s="2">
        <f>((SQRT(H13)-1.15028)/0.00219)</f>
        <v>-525.2420091324201</v>
      </c>
      <c r="J13" s="12"/>
      <c r="K13" s="2">
        <f>((SQRT(J13)-0.841)/0.0008)</f>
        <v>-1051.25</v>
      </c>
      <c r="L13" s="12"/>
      <c r="M13" s="2">
        <f>((SQRT(L13)-1.936)/0.0124)</f>
        <v>-156.1290322580645</v>
      </c>
      <c r="N13" s="12"/>
      <c r="O13" s="5">
        <f>(((300/(N13+0.24))-4.1)/0.00332)</f>
        <v>375271.0843373494</v>
      </c>
      <c r="P13" s="12"/>
      <c r="Q13" s="5" t="e">
        <f>(((1000/P13)-2.158)/0.006)</f>
        <v>#DIV/0!</v>
      </c>
    </row>
    <row r="14" spans="1:17" ht="15.75">
      <c r="A14" s="10"/>
      <c r="B14" s="8"/>
      <c r="C14" s="5"/>
      <c r="D14" s="12"/>
      <c r="E14" s="2">
        <f>((SQRT(D14)-1.425)/0.0037)</f>
        <v>-385.13513513513516</v>
      </c>
      <c r="F14" s="12"/>
      <c r="G14" s="2">
        <f>(((75/(F14+0.24))-4.1)/0.00664)</f>
        <v>46445.783132530116</v>
      </c>
      <c r="H14" s="12"/>
      <c r="I14" s="2">
        <f>((SQRT(H14)-1.15028)/0.00219)</f>
        <v>-525.2420091324201</v>
      </c>
      <c r="J14" s="12"/>
      <c r="K14" s="2">
        <f>((SQRT(J14)-0.841)/0.0008)</f>
        <v>-1051.25</v>
      </c>
      <c r="L14" s="12"/>
      <c r="M14" s="2">
        <f>((SQRT(L14)-1.936)/0.0124)</f>
        <v>-156.1290322580645</v>
      </c>
      <c r="N14" s="12"/>
      <c r="O14" s="5">
        <v>0</v>
      </c>
      <c r="P14" s="12"/>
      <c r="Q14" s="5" t="e">
        <f>(((1000/P14)-2.158)/0.006)</f>
        <v>#DIV/0!</v>
      </c>
    </row>
    <row r="15" spans="1:17" ht="15.75">
      <c r="A15" s="10" t="e">
        <f>RANK(C15,C4:C35,0)</f>
        <v>#DIV/0!</v>
      </c>
      <c r="B15" s="9"/>
      <c r="C15" s="5" t="e">
        <f>SUM(E15:Q15)</f>
        <v>#DIV/0!</v>
      </c>
      <c r="D15" s="11"/>
      <c r="E15" s="2">
        <f>SUM(E12:E14)-MIN(E12:E14)</f>
        <v>-770.2702702702702</v>
      </c>
      <c r="F15" s="11"/>
      <c r="G15" s="2">
        <f>SUM(G12:G14)-MIN(G12:G14)</f>
        <v>92891.56626506025</v>
      </c>
      <c r="H15" s="11"/>
      <c r="I15" s="2">
        <f>SUM(I12:I14)-MIN(I12:I14)</f>
        <v>-1050.48401826484</v>
      </c>
      <c r="J15" s="11"/>
      <c r="K15" s="2">
        <f>SUM(K12:K14)-MIN(K12:K14)</f>
        <v>-2102.5</v>
      </c>
      <c r="L15" s="11"/>
      <c r="M15" s="2">
        <f>SUM(M12:M14)-MIN(M12:M14)</f>
        <v>-312.258064516129</v>
      </c>
      <c r="N15" s="12"/>
      <c r="O15" s="2">
        <f>SUM(O12:O13)-MIN(O12:O13)</f>
        <v>375271.0843373494</v>
      </c>
      <c r="P15" s="12"/>
      <c r="Q15" s="2" t="e">
        <f>SUM(Q12:Q14)-MIN(Q12:Q14)</f>
        <v>#DIV/0!</v>
      </c>
    </row>
    <row r="16" spans="1:17" ht="15.75">
      <c r="A16" s="10"/>
      <c r="B16" s="8"/>
      <c r="C16" s="5"/>
      <c r="D16" s="12"/>
      <c r="E16" s="2">
        <f>((SQRT(D16)-1.425)/0.0037)</f>
        <v>-385.13513513513516</v>
      </c>
      <c r="F16" s="12"/>
      <c r="G16" s="2">
        <f>(((75/(F16+0.24))-4.1)/0.00664)</f>
        <v>46445.783132530116</v>
      </c>
      <c r="H16" s="12"/>
      <c r="I16" s="2">
        <f>((SQRT(H16)-1.15028)/0.00219)</f>
        <v>-525.2420091324201</v>
      </c>
      <c r="J16" s="12"/>
      <c r="K16" s="2">
        <f>((SQRT(J16)-0.841)/0.0008)</f>
        <v>-1051.25</v>
      </c>
      <c r="L16" s="12"/>
      <c r="M16" s="2">
        <f>((SQRT(L16)-1.936)/0.0124)</f>
        <v>-156.1290322580645</v>
      </c>
      <c r="N16" s="12"/>
      <c r="O16" s="5">
        <f>(((300/(N16+0.24))-4.1)/0.00332)</f>
        <v>375271.0843373494</v>
      </c>
      <c r="P16" s="12"/>
      <c r="Q16" s="5" t="e">
        <f>(((1000/P16)-2.158)/0.006)</f>
        <v>#DIV/0!</v>
      </c>
    </row>
    <row r="17" spans="1:17" ht="15.75">
      <c r="A17" s="10"/>
      <c r="B17" s="8"/>
      <c r="C17" s="5"/>
      <c r="D17" s="12"/>
      <c r="E17" s="2">
        <f>((SQRT(D17)-1.425)/0.0037)</f>
        <v>-385.13513513513516</v>
      </c>
      <c r="F17" s="12"/>
      <c r="G17" s="2">
        <f>(((75/(F17+0.24))-4.1)/0.00664)</f>
        <v>46445.783132530116</v>
      </c>
      <c r="H17" s="12"/>
      <c r="I17" s="2">
        <f>((SQRT(H17)-1.15028)/0.00219)</f>
        <v>-525.2420091324201</v>
      </c>
      <c r="J17" s="12"/>
      <c r="K17" s="2">
        <f>((SQRT(J17)-0.841)/0.0008)</f>
        <v>-1051.25</v>
      </c>
      <c r="L17" s="12"/>
      <c r="M17" s="2">
        <f>((SQRT(L17)-1.936)/0.0124)</f>
        <v>-156.1290322580645</v>
      </c>
      <c r="N17" s="12"/>
      <c r="O17" s="5">
        <f>(((300/(N17+0.24))-4.1)/0.00332)</f>
        <v>375271.0843373494</v>
      </c>
      <c r="P17" s="12"/>
      <c r="Q17" s="5" t="e">
        <f>(((1000/P17)-2.158)/0.006)</f>
        <v>#DIV/0!</v>
      </c>
    </row>
    <row r="18" spans="1:17" ht="15.75">
      <c r="A18" s="10"/>
      <c r="B18" s="8"/>
      <c r="C18" s="5"/>
      <c r="D18" s="12"/>
      <c r="E18" s="2">
        <f>((SQRT(D18)-1.425)/0.0037)</f>
        <v>-385.13513513513516</v>
      </c>
      <c r="F18" s="12"/>
      <c r="G18" s="2">
        <f>(((75/(F18+0.24))-4.1)/0.00664)</f>
        <v>46445.783132530116</v>
      </c>
      <c r="H18" s="12"/>
      <c r="I18" s="2">
        <f>((SQRT(H18)-1.15028)/0.00219)</f>
        <v>-525.2420091324201</v>
      </c>
      <c r="J18" s="12"/>
      <c r="K18" s="2">
        <f>((SQRT(J18)-0.841)/0.0008)</f>
        <v>-1051.25</v>
      </c>
      <c r="L18" s="12"/>
      <c r="M18" s="2">
        <f>((SQRT(L18)-1.936)/0.0124)</f>
        <v>-156.1290322580645</v>
      </c>
      <c r="N18" s="12"/>
      <c r="O18" s="5">
        <v>0</v>
      </c>
      <c r="P18" s="12"/>
      <c r="Q18" s="5" t="e">
        <f>(((1000/P18)-2.158)/0.006)</f>
        <v>#DIV/0!</v>
      </c>
    </row>
    <row r="19" spans="1:17" ht="15.75">
      <c r="A19" s="10" t="e">
        <f>RANK(C19,C4:C35,0)</f>
        <v>#DIV/0!</v>
      </c>
      <c r="B19" s="9"/>
      <c r="C19" s="5" t="e">
        <f>SUM(E19:Q19)</f>
        <v>#DIV/0!</v>
      </c>
      <c r="D19" s="11"/>
      <c r="E19" s="2">
        <f>SUM(E16:E18)-MIN(E16:E18)</f>
        <v>-770.2702702702702</v>
      </c>
      <c r="F19" s="11"/>
      <c r="G19" s="2">
        <f>SUM(G16:G18)-MIN(G16:G18)</f>
        <v>92891.56626506025</v>
      </c>
      <c r="H19" s="11"/>
      <c r="I19" s="2">
        <f>SUM(I16:I18)-MIN(I16:I18)</f>
        <v>-1050.48401826484</v>
      </c>
      <c r="J19" s="11"/>
      <c r="K19" s="2">
        <f>SUM(K16:K18)-MIN(K16:K18)</f>
        <v>-2102.5</v>
      </c>
      <c r="L19" s="11"/>
      <c r="M19" s="2">
        <f>SUM(M16:M18)-MIN(M16:M18)</f>
        <v>-312.258064516129</v>
      </c>
      <c r="N19" s="12"/>
      <c r="O19" s="2">
        <f>SUM(O16:O17)-MIN(O16:O17)</f>
        <v>375271.0843373494</v>
      </c>
      <c r="P19" s="12"/>
      <c r="Q19" s="2" t="e">
        <f>SUM(Q16:Q18)-MIN(Q16:Q18)</f>
        <v>#DIV/0!</v>
      </c>
    </row>
    <row r="20" spans="1:17" ht="15.75">
      <c r="A20" s="10"/>
      <c r="B20" s="8"/>
      <c r="C20" s="5"/>
      <c r="D20" s="12"/>
      <c r="E20" s="2">
        <f>((SQRT(D20)-1.425)/0.0037)</f>
        <v>-385.13513513513516</v>
      </c>
      <c r="F20" s="12"/>
      <c r="G20" s="2">
        <f>(((75/(F20+0.24))-4.1)/0.00664)</f>
        <v>46445.783132530116</v>
      </c>
      <c r="H20" s="12"/>
      <c r="I20" s="2">
        <f>((SQRT(H20)-1.15028)/0.00219)</f>
        <v>-525.2420091324201</v>
      </c>
      <c r="J20" s="12"/>
      <c r="K20" s="2">
        <f>((SQRT(J20)-0.841)/0.0008)</f>
        <v>-1051.25</v>
      </c>
      <c r="L20" s="12"/>
      <c r="M20" s="2">
        <f>((SQRT(L20)-1.936)/0.0124)</f>
        <v>-156.1290322580645</v>
      </c>
      <c r="N20" s="12"/>
      <c r="O20" s="5">
        <f>(((300/(N20+0.24))-4.1)/0.00332)</f>
        <v>375271.0843373494</v>
      </c>
      <c r="P20" s="12"/>
      <c r="Q20" s="5" t="e">
        <f>(((1000/P20)-2.158)/0.006)</f>
        <v>#DIV/0!</v>
      </c>
    </row>
    <row r="21" spans="1:17" ht="15.75">
      <c r="A21" s="10"/>
      <c r="B21" s="8"/>
      <c r="C21" s="5"/>
      <c r="D21" s="12"/>
      <c r="E21" s="2">
        <f>((SQRT(D21)-1.425)/0.0037)</f>
        <v>-385.13513513513516</v>
      </c>
      <c r="F21" s="12"/>
      <c r="G21" s="2">
        <f>(((75/(F21+0.24))-4.1)/0.00664)</f>
        <v>46445.783132530116</v>
      </c>
      <c r="H21" s="12"/>
      <c r="I21" s="2">
        <f>((SQRT(H21)-1.15028)/0.00219)</f>
        <v>-525.2420091324201</v>
      </c>
      <c r="J21" s="12"/>
      <c r="K21" s="2">
        <f>((SQRT(J21)-0.841)/0.0008)</f>
        <v>-1051.25</v>
      </c>
      <c r="L21" s="12"/>
      <c r="M21" s="2">
        <f>((SQRT(L21)-1.936)/0.0124)</f>
        <v>-156.1290322580645</v>
      </c>
      <c r="N21" s="12"/>
      <c r="O21" s="5">
        <f>(((300/(N21+0.24))-4.1)/0.00332)</f>
        <v>375271.0843373494</v>
      </c>
      <c r="P21" s="12"/>
      <c r="Q21" s="5" t="e">
        <f>(((1000/P21)-2.158)/0.006)</f>
        <v>#DIV/0!</v>
      </c>
    </row>
    <row r="22" spans="1:17" ht="15.75">
      <c r="A22" s="10"/>
      <c r="B22" s="8"/>
      <c r="C22" s="5"/>
      <c r="D22" s="12"/>
      <c r="E22" s="2">
        <f>((SQRT(D22)-1.425)/0.0037)</f>
        <v>-385.13513513513516</v>
      </c>
      <c r="F22" s="12"/>
      <c r="G22" s="2">
        <f>(((75/(F22+0.24))-4.1)/0.00664)</f>
        <v>46445.783132530116</v>
      </c>
      <c r="H22" s="12"/>
      <c r="I22" s="2">
        <f>((SQRT(H22)-1.15028)/0.00219)</f>
        <v>-525.2420091324201</v>
      </c>
      <c r="J22" s="12"/>
      <c r="K22" s="2">
        <f>((SQRT(J22)-0.841)/0.0008)</f>
        <v>-1051.25</v>
      </c>
      <c r="L22" s="12"/>
      <c r="M22" s="2">
        <f>((SQRT(L22)-1.936)/0.0124)</f>
        <v>-156.1290322580645</v>
      </c>
      <c r="N22" s="12"/>
      <c r="O22" s="5">
        <v>0</v>
      </c>
      <c r="P22" s="12"/>
      <c r="Q22" s="5" t="e">
        <f>(((1000/P22)-2.158)/0.006)</f>
        <v>#DIV/0!</v>
      </c>
    </row>
    <row r="23" spans="1:17" ht="15.75">
      <c r="A23" s="10" t="e">
        <f>RANK(C23,C4:C35,0)</f>
        <v>#DIV/0!</v>
      </c>
      <c r="B23" s="9"/>
      <c r="C23" s="5" t="e">
        <f>SUM(E23:Q23)</f>
        <v>#DIV/0!</v>
      </c>
      <c r="D23" s="11"/>
      <c r="E23" s="2">
        <f>SUM(E20:E22)-MIN(E20:E22)</f>
        <v>-770.2702702702702</v>
      </c>
      <c r="F23" s="11"/>
      <c r="G23" s="2">
        <f>SUM(G20:G22)-MIN(G20:G22)</f>
        <v>92891.56626506025</v>
      </c>
      <c r="H23" s="11"/>
      <c r="I23" s="2">
        <f>SUM(I20:I22)-MIN(I20:I22)</f>
        <v>-1050.48401826484</v>
      </c>
      <c r="J23" s="11"/>
      <c r="K23" s="2">
        <f>SUM(K20:K22)-MIN(K20:K22)</f>
        <v>-2102.5</v>
      </c>
      <c r="L23" s="11"/>
      <c r="M23" s="2">
        <f>SUM(M20:M22)-MIN(M20:M22)</f>
        <v>-312.258064516129</v>
      </c>
      <c r="N23" s="12"/>
      <c r="O23" s="2">
        <f>SUM(O20:O21)-MIN(O20:O21)</f>
        <v>375271.0843373494</v>
      </c>
      <c r="P23" s="12"/>
      <c r="Q23" s="2" t="e">
        <f>SUM(Q20:Q22)-MIN(Q20:Q22)</f>
        <v>#DIV/0!</v>
      </c>
    </row>
    <row r="24" spans="1:17" ht="15.75">
      <c r="A24" s="10"/>
      <c r="B24" s="8"/>
      <c r="C24" s="5"/>
      <c r="D24" s="12"/>
      <c r="E24" s="2">
        <f>((SQRT(D24)-1.425)/0.0037)</f>
        <v>-385.13513513513516</v>
      </c>
      <c r="F24" s="12"/>
      <c r="G24" s="2">
        <f>(((75/(F24+0.24))-4.1)/0.00664)</f>
        <v>46445.783132530116</v>
      </c>
      <c r="H24" s="12"/>
      <c r="I24" s="2">
        <f>((SQRT(H24)-1.15028)/0.00219)</f>
        <v>-525.2420091324201</v>
      </c>
      <c r="J24" s="12"/>
      <c r="K24" s="2">
        <f>((SQRT(J24)-0.841)/0.0008)</f>
        <v>-1051.25</v>
      </c>
      <c r="L24" s="12"/>
      <c r="M24" s="2">
        <f>((SQRT(L24)-1.936)/0.0124)</f>
        <v>-156.1290322580645</v>
      </c>
      <c r="N24" s="12"/>
      <c r="O24" s="5">
        <f>(((300/(N24+0.24))-4.1)/0.00332)</f>
        <v>375271.0843373494</v>
      </c>
      <c r="P24" s="12"/>
      <c r="Q24" s="5" t="e">
        <f>(((1000/P24)-2.158)/0.006)</f>
        <v>#DIV/0!</v>
      </c>
    </row>
    <row r="25" spans="1:17" ht="15.75">
      <c r="A25" s="10"/>
      <c r="B25" s="8"/>
      <c r="C25" s="5"/>
      <c r="D25" s="12"/>
      <c r="E25" s="2">
        <f>((SQRT(D25)-1.425)/0.0037)</f>
        <v>-385.13513513513516</v>
      </c>
      <c r="F25" s="12"/>
      <c r="G25" s="2">
        <f>(((75/(F25+0.24))-4.1)/0.00664)</f>
        <v>46445.783132530116</v>
      </c>
      <c r="H25" s="12"/>
      <c r="I25" s="2">
        <f>((SQRT(H25)-1.15028)/0.00219)</f>
        <v>-525.2420091324201</v>
      </c>
      <c r="J25" s="12"/>
      <c r="K25" s="2">
        <f>((SQRT(J25)-0.841)/0.0008)</f>
        <v>-1051.25</v>
      </c>
      <c r="L25" s="12"/>
      <c r="M25" s="2">
        <f>((SQRT(L25)-1.936)/0.0124)</f>
        <v>-156.1290322580645</v>
      </c>
      <c r="N25" s="12"/>
      <c r="O25" s="5">
        <f>(((300/(N25+0.24))-4.1)/0.00332)</f>
        <v>375271.0843373494</v>
      </c>
      <c r="P25" s="12"/>
      <c r="Q25" s="5" t="e">
        <f>(((1000/P25)-2.158)/0.006)</f>
        <v>#DIV/0!</v>
      </c>
    </row>
    <row r="26" spans="1:17" ht="15.75">
      <c r="A26" s="10"/>
      <c r="B26" s="8"/>
      <c r="C26" s="5"/>
      <c r="D26" s="12"/>
      <c r="E26" s="2">
        <f>((SQRT(D26)-1.425)/0.0037)</f>
        <v>-385.13513513513516</v>
      </c>
      <c r="F26" s="12"/>
      <c r="G26" s="2">
        <f>(((75/(F26+0.24))-4.1)/0.00664)</f>
        <v>46445.783132530116</v>
      </c>
      <c r="H26" s="12"/>
      <c r="I26" s="2">
        <f>((SQRT(H26)-1.15028)/0.00219)</f>
        <v>-525.2420091324201</v>
      </c>
      <c r="J26" s="12"/>
      <c r="K26" s="2">
        <f>((SQRT(J26)-0.841)/0.0008)</f>
        <v>-1051.25</v>
      </c>
      <c r="L26" s="12"/>
      <c r="M26" s="2">
        <f>((SQRT(L26)-1.936)/0.0124)</f>
        <v>-156.1290322580645</v>
      </c>
      <c r="N26" s="12"/>
      <c r="O26" s="5">
        <v>0</v>
      </c>
      <c r="P26" s="12"/>
      <c r="Q26" s="5" t="e">
        <f>(((1000/P26)-2.158)/0.006)</f>
        <v>#DIV/0!</v>
      </c>
    </row>
    <row r="27" spans="1:17" ht="15.75">
      <c r="A27" s="10" t="e">
        <f>RANK(C27,C4:C35,0)</f>
        <v>#DIV/0!</v>
      </c>
      <c r="B27" s="9"/>
      <c r="C27" s="5" t="e">
        <f>SUM(E27:Q27)</f>
        <v>#DIV/0!</v>
      </c>
      <c r="D27" s="11"/>
      <c r="E27" s="2">
        <f>SUM(E24:E26)-MIN(E24:E26)</f>
        <v>-770.2702702702702</v>
      </c>
      <c r="F27" s="11"/>
      <c r="G27" s="2">
        <f>SUM(G24:G26)-MIN(G24:G26)</f>
        <v>92891.56626506025</v>
      </c>
      <c r="H27" s="11"/>
      <c r="I27" s="2">
        <f>SUM(I24:I26)-MIN(I24:I26)</f>
        <v>-1050.48401826484</v>
      </c>
      <c r="J27" s="11"/>
      <c r="K27" s="2">
        <f>SUM(K24:K26)-MIN(K24:K26)</f>
        <v>-2102.5</v>
      </c>
      <c r="L27" s="11"/>
      <c r="M27" s="2">
        <f>SUM(M24:M26)-MIN(M24:M26)</f>
        <v>-312.258064516129</v>
      </c>
      <c r="N27" s="12"/>
      <c r="O27" s="2">
        <f>SUM(O24:O25)-MIN(O24:O25)</f>
        <v>375271.0843373494</v>
      </c>
      <c r="P27" s="12"/>
      <c r="Q27" s="2" t="e">
        <f>SUM(Q24:Q26)-MIN(Q24:Q26)</f>
        <v>#DIV/0!</v>
      </c>
    </row>
    <row r="28" spans="1:17" ht="15.75">
      <c r="A28" s="10"/>
      <c r="B28" s="8"/>
      <c r="C28" s="5"/>
      <c r="D28" s="12"/>
      <c r="E28" s="2">
        <f>((SQRT(D28)-1.425)/0.0037)</f>
        <v>-385.13513513513516</v>
      </c>
      <c r="F28" s="12"/>
      <c r="G28" s="2">
        <f>(((75/(F28+0.24))-4.1)/0.00664)</f>
        <v>46445.783132530116</v>
      </c>
      <c r="H28" s="12"/>
      <c r="I28" s="2">
        <f>((SQRT(H28)-1.15028)/0.00219)</f>
        <v>-525.2420091324201</v>
      </c>
      <c r="J28" s="12"/>
      <c r="K28" s="2">
        <f>((SQRT(J28)-0.841)/0.0008)</f>
        <v>-1051.25</v>
      </c>
      <c r="L28" s="12"/>
      <c r="M28" s="2">
        <f>((SQRT(L28)-1.936)/0.0124)</f>
        <v>-156.1290322580645</v>
      </c>
      <c r="N28" s="12"/>
      <c r="O28" s="5">
        <f>(((300/(N28+0.24))-4.1)/0.00332)</f>
        <v>375271.0843373494</v>
      </c>
      <c r="P28" s="12"/>
      <c r="Q28" s="5" t="e">
        <f>(((1000/P28)-2.158)/0.006)</f>
        <v>#DIV/0!</v>
      </c>
    </row>
    <row r="29" spans="1:17" ht="15.75">
      <c r="A29" s="10"/>
      <c r="B29" s="8"/>
      <c r="C29" s="5"/>
      <c r="D29" s="12"/>
      <c r="E29" s="2">
        <f>((SQRT(D29)-1.425)/0.0037)</f>
        <v>-385.13513513513516</v>
      </c>
      <c r="F29" s="12"/>
      <c r="G29" s="2">
        <f>(((75/(F29+0.24))-4.1)/0.00664)</f>
        <v>46445.783132530116</v>
      </c>
      <c r="H29" s="12"/>
      <c r="I29" s="2">
        <f>((SQRT(H29)-1.15028)/0.00219)</f>
        <v>-525.2420091324201</v>
      </c>
      <c r="J29" s="12"/>
      <c r="K29" s="2">
        <f>((SQRT(J29)-0.841)/0.0008)</f>
        <v>-1051.25</v>
      </c>
      <c r="L29" s="12"/>
      <c r="M29" s="2">
        <f>((SQRT(L29)-1.936)/0.0124)</f>
        <v>-156.1290322580645</v>
      </c>
      <c r="N29" s="12"/>
      <c r="O29" s="5">
        <f>(((300/(N29+0.24))-4.1)/0.00332)</f>
        <v>375271.0843373494</v>
      </c>
      <c r="P29" s="12"/>
      <c r="Q29" s="5" t="e">
        <f>(((1000/P29)-2.158)/0.006)</f>
        <v>#DIV/0!</v>
      </c>
    </row>
    <row r="30" spans="1:17" ht="15.75">
      <c r="A30" s="10"/>
      <c r="B30" s="8"/>
      <c r="C30" s="5"/>
      <c r="D30" s="12"/>
      <c r="E30" s="2">
        <f>((SQRT(D30)-1.425)/0.0037)</f>
        <v>-385.13513513513516</v>
      </c>
      <c r="F30" s="12"/>
      <c r="G30" s="2">
        <f>(((75/(F30+0.24))-4.1)/0.00664)</f>
        <v>46445.783132530116</v>
      </c>
      <c r="H30" s="12"/>
      <c r="I30" s="2">
        <f>((SQRT(H30)-1.15028)/0.00219)</f>
        <v>-525.2420091324201</v>
      </c>
      <c r="J30" s="12"/>
      <c r="K30" s="2">
        <f>((SQRT(J30)-0.841)/0.0008)</f>
        <v>-1051.25</v>
      </c>
      <c r="L30" s="12"/>
      <c r="M30" s="2">
        <f>((SQRT(L30)-1.936)/0.0124)</f>
        <v>-156.1290322580645</v>
      </c>
      <c r="N30" s="12"/>
      <c r="O30" s="5">
        <v>0</v>
      </c>
      <c r="P30" s="12"/>
      <c r="Q30" s="5" t="e">
        <f>(((1000/P30)-2.158)/0.006)</f>
        <v>#DIV/0!</v>
      </c>
    </row>
    <row r="31" spans="1:17" ht="15.75">
      <c r="A31" s="10" t="e">
        <f>RANK(C31,C4:C35,0)</f>
        <v>#DIV/0!</v>
      </c>
      <c r="B31" s="9"/>
      <c r="C31" s="5" t="e">
        <f>SUM(E31:Q31)</f>
        <v>#DIV/0!</v>
      </c>
      <c r="D31" s="11"/>
      <c r="E31" s="2">
        <f>SUM(E28:E30)-MIN(E28:E30)</f>
        <v>-770.2702702702702</v>
      </c>
      <c r="F31" s="11"/>
      <c r="G31" s="2">
        <f>SUM(G28:G30)-MIN(G28:G30)</f>
        <v>92891.56626506025</v>
      </c>
      <c r="H31" s="11"/>
      <c r="I31" s="2">
        <f>SUM(I28:I30)-MIN(I28:I30)</f>
        <v>-1050.48401826484</v>
      </c>
      <c r="J31" s="11"/>
      <c r="K31" s="2">
        <f>SUM(K28:K30)-MIN(K28:K30)</f>
        <v>-2102.5</v>
      </c>
      <c r="L31" s="11"/>
      <c r="M31" s="2">
        <f>SUM(M28:M30)-MIN(M28:M30)</f>
        <v>-312.258064516129</v>
      </c>
      <c r="N31" s="12"/>
      <c r="O31" s="2">
        <f>SUM(O28:O29)-MIN(O28:O29)</f>
        <v>375271.0843373494</v>
      </c>
      <c r="P31" s="12"/>
      <c r="Q31" s="2" t="e">
        <f>SUM(Q28:Q30)-MIN(Q28:Q30)</f>
        <v>#DIV/0!</v>
      </c>
    </row>
    <row r="32" spans="1:17" ht="15.75">
      <c r="A32" s="10"/>
      <c r="B32" s="8"/>
      <c r="C32" s="5"/>
      <c r="D32" s="12"/>
      <c r="E32" s="2">
        <f>((SQRT(D32)-1.425)/0.0037)</f>
        <v>-385.13513513513516</v>
      </c>
      <c r="F32" s="12"/>
      <c r="G32" s="2">
        <f>(((75/(F32+0.24))-4.1)/0.00664)</f>
        <v>46445.783132530116</v>
      </c>
      <c r="H32" s="12"/>
      <c r="I32" s="2">
        <f>((SQRT(H32)-1.15028)/0.00219)</f>
        <v>-525.2420091324201</v>
      </c>
      <c r="J32" s="12"/>
      <c r="K32" s="2">
        <f>((SQRT(J32)-0.841)/0.0008)</f>
        <v>-1051.25</v>
      </c>
      <c r="L32" s="12"/>
      <c r="M32" s="2">
        <f>((SQRT(L32)-1.936)/0.0124)</f>
        <v>-156.1290322580645</v>
      </c>
      <c r="N32" s="12"/>
      <c r="O32" s="5">
        <f>(((300/(N32+0.24))-4.1)/0.00332)</f>
        <v>375271.0843373494</v>
      </c>
      <c r="P32" s="12"/>
      <c r="Q32" s="5" t="e">
        <f>(((1000/P32)-2.158)/0.006)</f>
        <v>#DIV/0!</v>
      </c>
    </row>
    <row r="33" spans="1:17" ht="15.75">
      <c r="A33" s="10"/>
      <c r="B33" s="8"/>
      <c r="C33" s="5"/>
      <c r="D33" s="12"/>
      <c r="E33" s="2">
        <f>((SQRT(D33)-1.425)/0.0037)</f>
        <v>-385.13513513513516</v>
      </c>
      <c r="F33" s="12"/>
      <c r="G33" s="2">
        <f>(((75/(F33+0.24))-4.1)/0.00664)</f>
        <v>46445.783132530116</v>
      </c>
      <c r="H33" s="12"/>
      <c r="I33" s="2">
        <f>((SQRT(H33)-1.15028)/0.00219)</f>
        <v>-525.2420091324201</v>
      </c>
      <c r="J33" s="12"/>
      <c r="K33" s="2">
        <f>((SQRT(J33)-0.841)/0.0008)</f>
        <v>-1051.25</v>
      </c>
      <c r="L33" s="12"/>
      <c r="M33" s="2">
        <f>((SQRT(L33)-1.936)/0.0124)</f>
        <v>-156.1290322580645</v>
      </c>
      <c r="N33" s="12"/>
      <c r="O33" s="5">
        <f>(((300/(N33+0.24))-4.1)/0.00332)</f>
        <v>375271.0843373494</v>
      </c>
      <c r="P33" s="12"/>
      <c r="Q33" s="5" t="e">
        <f>(((1000/P33)-2.158)/0.006)</f>
        <v>#DIV/0!</v>
      </c>
    </row>
    <row r="34" spans="1:17" ht="15.75">
      <c r="A34" s="10"/>
      <c r="B34" s="8"/>
      <c r="C34" s="5"/>
      <c r="D34" s="12"/>
      <c r="E34" s="2">
        <f>((SQRT(D34)-1.425)/0.0037)</f>
        <v>-385.13513513513516</v>
      </c>
      <c r="F34" s="12"/>
      <c r="G34" s="2">
        <f>(((75/(F34+0.24))-4.1)/0.00664)</f>
        <v>46445.783132530116</v>
      </c>
      <c r="H34" s="12"/>
      <c r="I34" s="2">
        <f>((SQRT(H34)-1.15028)/0.00219)</f>
        <v>-525.2420091324201</v>
      </c>
      <c r="J34" s="12"/>
      <c r="K34" s="2">
        <f>((SQRT(J34)-0.841)/0.0008)</f>
        <v>-1051.25</v>
      </c>
      <c r="L34" s="12"/>
      <c r="M34" s="2">
        <f>((SQRT(L34)-1.936)/0.0124)</f>
        <v>-156.1290322580645</v>
      </c>
      <c r="N34" s="12"/>
      <c r="O34" s="5">
        <v>0</v>
      </c>
      <c r="P34" s="12"/>
      <c r="Q34" s="5" t="e">
        <f>(((1000/P34)-2.158)/0.006)</f>
        <v>#DIV/0!</v>
      </c>
    </row>
    <row r="35" spans="1:17" ht="15.75">
      <c r="A35" s="10" t="e">
        <f>RANK(C35,C4:C35,0)</f>
        <v>#DIV/0!</v>
      </c>
      <c r="B35" s="9"/>
      <c r="C35" s="5" t="e">
        <f>SUM(E35:Q35)</f>
        <v>#DIV/0!</v>
      </c>
      <c r="D35" s="11"/>
      <c r="E35" s="2">
        <f>SUM(E32:E34)-MIN(E32:E34)</f>
        <v>-770.2702702702702</v>
      </c>
      <c r="F35" s="11"/>
      <c r="G35" s="2">
        <f>SUM(G32:G34)-MIN(G32:G34)</f>
        <v>92891.56626506025</v>
      </c>
      <c r="H35" s="11"/>
      <c r="I35" s="2">
        <f>SUM(I32:I34)-MIN(I32:I34)</f>
        <v>-1050.48401826484</v>
      </c>
      <c r="J35" s="11"/>
      <c r="K35" s="2">
        <f>SUM(K32:K34)-MIN(K32:K34)</f>
        <v>-2102.5</v>
      </c>
      <c r="L35" s="11"/>
      <c r="M35" s="2">
        <f>SUM(M32:M34)-MIN(M32:M34)</f>
        <v>-312.258064516129</v>
      </c>
      <c r="N35" s="12"/>
      <c r="O35" s="2">
        <f>SUM(O32:O33)-MIN(O32:O33)</f>
        <v>375271.0843373494</v>
      </c>
      <c r="P35" s="12"/>
      <c r="Q35" s="2" t="e">
        <f>SUM(Q32:Q34)-MIN(Q32:Q34)</f>
        <v>#DIV/0!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35"/>
  <sheetViews>
    <sheetView zoomScalePageLayoutView="0" workbookViewId="0" topLeftCell="A1">
      <selection activeCell="Q5" sqref="Q5"/>
    </sheetView>
  </sheetViews>
  <sheetFormatPr defaultColWidth="11.421875" defaultRowHeight="15"/>
  <cols>
    <col min="1" max="1" width="6.7109375" style="0" bestFit="1" customWidth="1"/>
    <col min="2" max="2" width="27.421875" style="0" bestFit="1" customWidth="1"/>
    <col min="3" max="3" width="18.7109375" style="0" bestFit="1" customWidth="1"/>
    <col min="4" max="4" width="8.00390625" style="0" customWidth="1"/>
    <col min="5" max="5" width="8.28125" style="0" bestFit="1" customWidth="1"/>
    <col min="6" max="6" width="8.140625" style="0" customWidth="1"/>
    <col min="7" max="7" width="8.28125" style="0" bestFit="1" customWidth="1"/>
    <col min="8" max="8" width="7.7109375" style="0" customWidth="1"/>
    <col min="9" max="9" width="8.28125" style="0" bestFit="1" customWidth="1"/>
    <col min="10" max="10" width="7.57421875" style="0" customWidth="1"/>
    <col min="11" max="11" width="8.28125" style="0" bestFit="1" customWidth="1"/>
    <col min="12" max="12" width="9.00390625" style="0" bestFit="1" customWidth="1"/>
    <col min="13" max="13" width="8.28125" style="0" bestFit="1" customWidth="1"/>
    <col min="14" max="14" width="9.00390625" style="0" bestFit="1" customWidth="1"/>
    <col min="15" max="15" width="8.28125" style="0" bestFit="1" customWidth="1"/>
  </cols>
  <sheetData>
    <row r="1" spans="1:15" ht="20.25">
      <c r="A1" s="17"/>
      <c r="B1" s="15" t="s">
        <v>14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0.25">
      <c r="A2" s="17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5.75">
      <c r="A3" s="10" t="s">
        <v>18</v>
      </c>
      <c r="B3" s="1" t="s">
        <v>0</v>
      </c>
      <c r="C3" s="4" t="s">
        <v>9</v>
      </c>
      <c r="D3" s="1" t="s">
        <v>12</v>
      </c>
      <c r="E3" s="1"/>
      <c r="F3" s="1" t="s">
        <v>15</v>
      </c>
      <c r="G3" s="1"/>
      <c r="H3" s="1" t="s">
        <v>3</v>
      </c>
      <c r="I3" s="1"/>
      <c r="J3" s="1" t="s">
        <v>4</v>
      </c>
      <c r="K3" s="1"/>
      <c r="L3" s="1" t="s">
        <v>16</v>
      </c>
      <c r="M3" s="1"/>
      <c r="N3" s="1" t="s">
        <v>17</v>
      </c>
      <c r="O3" s="5"/>
    </row>
    <row r="4" spans="1:15" ht="15.75">
      <c r="A4" s="10"/>
      <c r="B4" s="2"/>
      <c r="C4" s="5"/>
      <c r="D4" s="12"/>
      <c r="E4" s="2">
        <f>((SQRT(D4)-1.936)/0.0124)</f>
        <v>-156.1290322580645</v>
      </c>
      <c r="F4" s="12"/>
      <c r="G4" s="2">
        <f>(((50/(F4+0.24))-3.79)/0.0069)</f>
        <v>29643.961352657007</v>
      </c>
      <c r="H4" s="12"/>
      <c r="I4" s="2">
        <f>((SQRT(H4)-1.15028)/0.00219)</f>
        <v>-525.2420091324201</v>
      </c>
      <c r="J4" s="12"/>
      <c r="K4" s="2">
        <f>((SQRT(J4)-0.841)/0.0008)</f>
        <v>-1051.25</v>
      </c>
      <c r="L4" s="12"/>
      <c r="M4" s="5">
        <f>(((200/(L4+0.24))-3.79)/0.00345)</f>
        <v>240447.3429951691</v>
      </c>
      <c r="N4" s="12"/>
      <c r="O4" s="5" t="e">
        <f>(((1000/N4)-2.158)/0.006)</f>
        <v>#DIV/0!</v>
      </c>
    </row>
    <row r="5" spans="1:15" ht="15.75">
      <c r="A5" s="10"/>
      <c r="B5" s="2"/>
      <c r="C5" s="5"/>
      <c r="D5" s="12"/>
      <c r="E5" s="2">
        <f>((SQRT(D5)-1.936)/0.0124)</f>
        <v>-156.1290322580645</v>
      </c>
      <c r="F5" s="12"/>
      <c r="G5" s="2">
        <f>(((50/(F5+0.24))-3.79)/0.0069)</f>
        <v>29643.961352657007</v>
      </c>
      <c r="H5" s="12"/>
      <c r="I5" s="2">
        <f>((SQRT(H5)-1.15028)/0.00219)</f>
        <v>-525.2420091324201</v>
      </c>
      <c r="J5" s="12"/>
      <c r="K5" s="2">
        <f>((SQRT(J5)-0.841)/0.0008)</f>
        <v>-1051.25</v>
      </c>
      <c r="L5" s="12"/>
      <c r="M5" s="5">
        <f>(((200/(L5+0.24))-3.79)/0.00345)</f>
        <v>240447.3429951691</v>
      </c>
      <c r="N5" s="12"/>
      <c r="O5" s="5" t="e">
        <f>(((1000/N5)-2.158)/0.006)</f>
        <v>#DIV/0!</v>
      </c>
    </row>
    <row r="6" spans="1:15" ht="15.75">
      <c r="A6" s="18"/>
      <c r="B6" s="2"/>
      <c r="C6" s="5"/>
      <c r="D6" s="12"/>
      <c r="E6" s="2">
        <f>((SQRT(D6)-1.936)/0.0124)</f>
        <v>-156.1290322580645</v>
      </c>
      <c r="F6" s="12"/>
      <c r="G6" s="2">
        <f>(((50/(F6+0.24))-3.79)/0.0069)</f>
        <v>29643.961352657007</v>
      </c>
      <c r="H6" s="12"/>
      <c r="I6" s="2">
        <f>((SQRT(H6)-1.15028)/0.00219)</f>
        <v>-525.2420091324201</v>
      </c>
      <c r="J6" s="12"/>
      <c r="K6" s="2">
        <f>((SQRT(J6)-0.841)/0.0008)</f>
        <v>-1051.25</v>
      </c>
      <c r="L6" s="12"/>
      <c r="M6" s="5">
        <v>0</v>
      </c>
      <c r="N6" s="12"/>
      <c r="O6" s="5" t="e">
        <f>(((1000/N6)-2.158)/0.006)</f>
        <v>#DIV/0!</v>
      </c>
    </row>
    <row r="7" spans="1:15" ht="15.75">
      <c r="A7" s="10" t="e">
        <f>RANK(C7,C4:C35,0)</f>
        <v>#DIV/0!</v>
      </c>
      <c r="B7" s="6"/>
      <c r="C7" s="5" t="e">
        <f>SUM(E7:O7)</f>
        <v>#DIV/0!</v>
      </c>
      <c r="D7" s="11"/>
      <c r="E7" s="2">
        <f>SUM(E4:E6)-MIN(E4:E6)</f>
        <v>-312.258064516129</v>
      </c>
      <c r="F7" s="11"/>
      <c r="G7" s="2">
        <f>SUM(G4:G6)-MIN(G4:G6)</f>
        <v>59287.92270531402</v>
      </c>
      <c r="H7" s="11"/>
      <c r="I7" s="2">
        <f>SUM(I4:I6)-MIN(I4:I6)</f>
        <v>-1050.48401826484</v>
      </c>
      <c r="J7" s="11"/>
      <c r="K7" s="2">
        <f>SUM(K4:K6)-MIN(K4:K6)</f>
        <v>-2102.5</v>
      </c>
      <c r="L7" s="11"/>
      <c r="M7" s="2">
        <f>SUM(M4:M5)-MIN(M4:M5)</f>
        <v>240447.3429951691</v>
      </c>
      <c r="N7" s="12"/>
      <c r="O7" s="2" t="e">
        <f>SUM(O4:O6)-MIN(O4:O6)</f>
        <v>#DIV/0!</v>
      </c>
    </row>
    <row r="8" spans="1:15" ht="15.75">
      <c r="A8" s="10"/>
      <c r="B8" s="2"/>
      <c r="C8" s="5"/>
      <c r="D8" s="12"/>
      <c r="E8" s="2">
        <f>((SQRT(D8)-1.936)/0.0124)</f>
        <v>-156.1290322580645</v>
      </c>
      <c r="F8" s="12"/>
      <c r="G8" s="2">
        <f>(((50/(F8+0.24))-3.79)/0.0069)</f>
        <v>29643.961352657007</v>
      </c>
      <c r="H8" s="12"/>
      <c r="I8" s="2">
        <f>((SQRT(H8)-1.15028)/0.00219)</f>
        <v>-525.2420091324201</v>
      </c>
      <c r="J8" s="12"/>
      <c r="K8" s="2">
        <f>((SQRT(J8)-0.841)/0.0008)</f>
        <v>-1051.25</v>
      </c>
      <c r="L8" s="12"/>
      <c r="M8" s="5">
        <f>(((200/(L8+0.24))-3.79)/0.00345)</f>
        <v>240447.3429951691</v>
      </c>
      <c r="N8" s="12"/>
      <c r="O8" s="5" t="e">
        <f>(((1000/N8)-2.158)/0.006)</f>
        <v>#DIV/0!</v>
      </c>
    </row>
    <row r="9" spans="1:15" ht="15.75">
      <c r="A9" s="10"/>
      <c r="B9" s="2"/>
      <c r="C9" s="5"/>
      <c r="D9" s="12"/>
      <c r="E9" s="2">
        <f>((SQRT(D9)-1.936)/0.0124)</f>
        <v>-156.1290322580645</v>
      </c>
      <c r="F9" s="12"/>
      <c r="G9" s="2">
        <f>(((50/(F9+0.24))-3.79)/0.0069)</f>
        <v>29643.961352657007</v>
      </c>
      <c r="H9" s="12"/>
      <c r="I9" s="2">
        <f>((SQRT(H9)-1.15028)/0.00219)</f>
        <v>-525.2420091324201</v>
      </c>
      <c r="J9" s="12"/>
      <c r="K9" s="2">
        <f>((SQRT(J9)-0.841)/0.0008)</f>
        <v>-1051.25</v>
      </c>
      <c r="L9" s="12"/>
      <c r="M9" s="5">
        <f>(((200/(L9+0.24))-3.79)/0.00345)</f>
        <v>240447.3429951691</v>
      </c>
      <c r="N9" s="12"/>
      <c r="O9" s="5" t="e">
        <f>(((1000/N9)-2.158)/0.006)</f>
        <v>#DIV/0!</v>
      </c>
    </row>
    <row r="10" spans="1:15" ht="15.75">
      <c r="A10" s="10"/>
      <c r="B10" s="2"/>
      <c r="C10" s="5"/>
      <c r="D10" s="12"/>
      <c r="E10" s="2">
        <f>((SQRT(D10)-1.936)/0.0124)</f>
        <v>-156.1290322580645</v>
      </c>
      <c r="F10" s="12"/>
      <c r="G10" s="2">
        <f>(((50/(F10+0.24))-3.79)/0.0069)</f>
        <v>29643.961352657007</v>
      </c>
      <c r="H10" s="12"/>
      <c r="I10" s="2">
        <f>((SQRT(H10)-1.15028)/0.00219)</f>
        <v>-525.2420091324201</v>
      </c>
      <c r="J10" s="12"/>
      <c r="K10" s="2">
        <f>((SQRT(J10)-0.841)/0.0008)</f>
        <v>-1051.25</v>
      </c>
      <c r="L10" s="12"/>
      <c r="M10" s="5">
        <v>0</v>
      </c>
      <c r="N10" s="12"/>
      <c r="O10" s="5" t="e">
        <f>(((1000/N10)-2.158)/0.006)</f>
        <v>#DIV/0!</v>
      </c>
    </row>
    <row r="11" spans="1:15" ht="15.75">
      <c r="A11" s="10" t="e">
        <f>RANK(C11,C4:C35,0)</f>
        <v>#DIV/0!</v>
      </c>
      <c r="B11" s="6"/>
      <c r="C11" s="5" t="e">
        <f>SUM(E11:O11)</f>
        <v>#DIV/0!</v>
      </c>
      <c r="D11" s="11"/>
      <c r="E11" s="2">
        <f>SUM(E8:E10)-MIN(E8:E10)</f>
        <v>-312.258064516129</v>
      </c>
      <c r="F11" s="11"/>
      <c r="G11" s="2">
        <f>SUM(G8:G10)-MIN(G8:G10)</f>
        <v>59287.92270531402</v>
      </c>
      <c r="H11" s="11"/>
      <c r="I11" s="2">
        <f>SUM(I8:I10)-MIN(I8:I10)</f>
        <v>-1050.48401826484</v>
      </c>
      <c r="J11" s="11"/>
      <c r="K11" s="2">
        <f>SUM(K8:K10)-MIN(K8:K10)</f>
        <v>-2102.5</v>
      </c>
      <c r="L11" s="11"/>
      <c r="M11" s="2">
        <f>SUM(M8:M9)-MIN(M8:M9)</f>
        <v>240447.3429951691</v>
      </c>
      <c r="N11" s="12"/>
      <c r="O11" s="2" t="e">
        <f>SUM(O8:O10)-MIN(O8:O10)</f>
        <v>#DIV/0!</v>
      </c>
    </row>
    <row r="12" spans="1:15" ht="15.75">
      <c r="A12" s="10"/>
      <c r="B12" s="2"/>
      <c r="C12" s="5"/>
      <c r="D12" s="12"/>
      <c r="E12" s="2">
        <f>((SQRT(D12)-1.936)/0.0124)</f>
        <v>-156.1290322580645</v>
      </c>
      <c r="F12" s="12"/>
      <c r="G12" s="2">
        <f>(((50/(F12+0.24))-3.79)/0.0069)</f>
        <v>29643.961352657007</v>
      </c>
      <c r="H12" s="12"/>
      <c r="I12" s="2">
        <f>((SQRT(H12)-1.15028)/0.00219)</f>
        <v>-525.2420091324201</v>
      </c>
      <c r="J12" s="12"/>
      <c r="K12" s="2">
        <f>((SQRT(J12)-0.841)/0.0008)</f>
        <v>-1051.25</v>
      </c>
      <c r="L12" s="12"/>
      <c r="M12" s="5">
        <f>(((200/(L12+0.24))-3.79)/0.00345)</f>
        <v>240447.3429951691</v>
      </c>
      <c r="N12" s="12"/>
      <c r="O12" s="5" t="e">
        <f>(((1000/N12)-2.158)/0.006)</f>
        <v>#DIV/0!</v>
      </c>
    </row>
    <row r="13" spans="1:15" ht="15.75">
      <c r="A13" s="10"/>
      <c r="B13" s="2"/>
      <c r="C13" s="5"/>
      <c r="D13" s="12"/>
      <c r="E13" s="2">
        <f>((SQRT(D13)-1.936)/0.0124)</f>
        <v>-156.1290322580645</v>
      </c>
      <c r="F13" s="12"/>
      <c r="G13" s="2">
        <f>(((50/(F13+0.24))-3.79)/0.0069)</f>
        <v>29643.961352657007</v>
      </c>
      <c r="H13" s="12"/>
      <c r="I13" s="2">
        <f>((SQRT(H13)-1.15028)/0.00219)</f>
        <v>-525.2420091324201</v>
      </c>
      <c r="J13" s="12"/>
      <c r="K13" s="2">
        <f>((SQRT(J13)-0.841)/0.0008)</f>
        <v>-1051.25</v>
      </c>
      <c r="L13" s="12"/>
      <c r="M13" s="5">
        <f>(((200/(L13+0.24))-3.79)/0.00345)</f>
        <v>240447.3429951691</v>
      </c>
      <c r="N13" s="12"/>
      <c r="O13" s="5" t="e">
        <f>(((1000/N13)-2.158)/0.006)</f>
        <v>#DIV/0!</v>
      </c>
    </row>
    <row r="14" spans="1:15" ht="15.75">
      <c r="A14" s="10"/>
      <c r="B14" s="2"/>
      <c r="C14" s="5"/>
      <c r="D14" s="12"/>
      <c r="E14" s="2">
        <f>((SQRT(D14)-1.936)/0.0124)</f>
        <v>-156.1290322580645</v>
      </c>
      <c r="F14" s="12"/>
      <c r="G14" s="2">
        <f>(((50/(F14+0.24))-3.79)/0.0069)</f>
        <v>29643.961352657007</v>
      </c>
      <c r="H14" s="12"/>
      <c r="I14" s="2">
        <f>((SQRT(H14)-1.15028)/0.00219)</f>
        <v>-525.2420091324201</v>
      </c>
      <c r="J14" s="12"/>
      <c r="K14" s="2">
        <f>((SQRT(J14)-0.841)/0.0008)</f>
        <v>-1051.25</v>
      </c>
      <c r="L14" s="12"/>
      <c r="M14" s="5">
        <v>0</v>
      </c>
      <c r="N14" s="12"/>
      <c r="O14" s="5" t="e">
        <f>(((1000/N14)-2.158)/0.006)</f>
        <v>#DIV/0!</v>
      </c>
    </row>
    <row r="15" spans="1:15" ht="15.75">
      <c r="A15" s="10" t="e">
        <f>RANK(C15,C4:C35,0)</f>
        <v>#DIV/0!</v>
      </c>
      <c r="B15" s="6"/>
      <c r="C15" s="5" t="e">
        <f>SUM(E15:O15)</f>
        <v>#DIV/0!</v>
      </c>
      <c r="D15" s="11"/>
      <c r="E15" s="2">
        <f>SUM(E12:E14)-MIN(E12:E14)</f>
        <v>-312.258064516129</v>
      </c>
      <c r="F15" s="11"/>
      <c r="G15" s="2">
        <f>SUM(G12:G14)-MIN(G12:G14)</f>
        <v>59287.92270531402</v>
      </c>
      <c r="H15" s="11"/>
      <c r="I15" s="2">
        <f>SUM(I12:I14)-MIN(I12:I14)</f>
        <v>-1050.48401826484</v>
      </c>
      <c r="J15" s="11"/>
      <c r="K15" s="2">
        <f>SUM(K12:K14)-MIN(K12:K14)</f>
        <v>-2102.5</v>
      </c>
      <c r="L15" s="11"/>
      <c r="M15" s="2">
        <f>SUM(M12:M13)-MIN(M12:M13)</f>
        <v>240447.3429951691</v>
      </c>
      <c r="N15" s="12"/>
      <c r="O15" s="2" t="e">
        <f>SUM(O12:O14)-MIN(O12:O14)</f>
        <v>#DIV/0!</v>
      </c>
    </row>
    <row r="16" spans="1:15" ht="15.75">
      <c r="A16" s="10"/>
      <c r="B16" s="2"/>
      <c r="C16" s="5"/>
      <c r="D16" s="12"/>
      <c r="E16" s="2">
        <f>((SQRT(D16)-1.936)/0.0124)</f>
        <v>-156.1290322580645</v>
      </c>
      <c r="F16" s="12"/>
      <c r="G16" s="2">
        <f>(((50/(F16+0.24))-3.79)/0.0069)</f>
        <v>29643.961352657007</v>
      </c>
      <c r="H16" s="12"/>
      <c r="I16" s="2">
        <f>((SQRT(H16)-1.15028)/0.00219)</f>
        <v>-525.2420091324201</v>
      </c>
      <c r="J16" s="12"/>
      <c r="K16" s="2">
        <f>((SQRT(J16)-0.841)/0.0008)</f>
        <v>-1051.25</v>
      </c>
      <c r="L16" s="12"/>
      <c r="M16" s="5">
        <f>(((200/(L16+0.24))-3.79)/0.00345)</f>
        <v>240447.3429951691</v>
      </c>
      <c r="N16" s="12"/>
      <c r="O16" s="5" t="e">
        <f>(((1000/N16)-2.158)/0.006)</f>
        <v>#DIV/0!</v>
      </c>
    </row>
    <row r="17" spans="1:15" ht="15.75">
      <c r="A17" s="10"/>
      <c r="B17" s="2"/>
      <c r="C17" s="5"/>
      <c r="D17" s="12"/>
      <c r="E17" s="2">
        <f>((SQRT(D17)-1.936)/0.0124)</f>
        <v>-156.1290322580645</v>
      </c>
      <c r="F17" s="12"/>
      <c r="G17" s="2">
        <f>(((50/(F17+0.24))-3.79)/0.0069)</f>
        <v>29643.961352657007</v>
      </c>
      <c r="H17" s="12"/>
      <c r="I17" s="2">
        <f>((SQRT(H17)-1.15028)/0.00219)</f>
        <v>-525.2420091324201</v>
      </c>
      <c r="J17" s="12"/>
      <c r="K17" s="2">
        <f>((SQRT(J17)-0.841)/0.0008)</f>
        <v>-1051.25</v>
      </c>
      <c r="L17" s="12"/>
      <c r="M17" s="5">
        <f>(((200/(L17+0.24))-3.79)/0.00345)</f>
        <v>240447.3429951691</v>
      </c>
      <c r="N17" s="12"/>
      <c r="O17" s="5" t="e">
        <f>(((1000/N17)-2.158)/0.006)</f>
        <v>#DIV/0!</v>
      </c>
    </row>
    <row r="18" spans="1:15" ht="15.75">
      <c r="A18" s="10"/>
      <c r="B18" s="2"/>
      <c r="C18" s="5"/>
      <c r="D18" s="12"/>
      <c r="E18" s="2">
        <f>((SQRT(D18)-1.936)/0.0124)</f>
        <v>-156.1290322580645</v>
      </c>
      <c r="F18" s="12"/>
      <c r="G18" s="2">
        <f>(((50/(F18+0.24))-3.79)/0.0069)</f>
        <v>29643.961352657007</v>
      </c>
      <c r="H18" s="12"/>
      <c r="I18" s="2">
        <f>((SQRT(H18)-1.15028)/0.00219)</f>
        <v>-525.2420091324201</v>
      </c>
      <c r="J18" s="12"/>
      <c r="K18" s="2">
        <f>((SQRT(J18)-0.841)/0.0008)</f>
        <v>-1051.25</v>
      </c>
      <c r="L18" s="12"/>
      <c r="M18" s="5">
        <v>0</v>
      </c>
      <c r="N18" s="12"/>
      <c r="O18" s="5" t="e">
        <f>(((1000/N18)-2.158)/0.006)</f>
        <v>#DIV/0!</v>
      </c>
    </row>
    <row r="19" spans="1:15" ht="15.75">
      <c r="A19" s="10" t="e">
        <f>RANK(C19,C4:C35,0)</f>
        <v>#DIV/0!</v>
      </c>
      <c r="B19" s="6"/>
      <c r="C19" s="5" t="e">
        <f>SUM(E19:O19)</f>
        <v>#DIV/0!</v>
      </c>
      <c r="D19" s="11"/>
      <c r="E19" s="2">
        <f>SUM(E16:E18)-MIN(E16:E18)</f>
        <v>-312.258064516129</v>
      </c>
      <c r="F19" s="11"/>
      <c r="G19" s="2">
        <f>SUM(G16:G18)-MIN(G16:G18)</f>
        <v>59287.92270531402</v>
      </c>
      <c r="H19" s="11"/>
      <c r="I19" s="2">
        <f>SUM(I16:I18)-MIN(I16:I18)</f>
        <v>-1050.48401826484</v>
      </c>
      <c r="J19" s="11"/>
      <c r="K19" s="2">
        <f>SUM(K16:K18)-MIN(K16:K18)</f>
        <v>-2102.5</v>
      </c>
      <c r="L19" s="11"/>
      <c r="M19" s="2">
        <f>SUM(M16:M17)-MIN(M16:M17)</f>
        <v>240447.3429951691</v>
      </c>
      <c r="N19" s="12"/>
      <c r="O19" s="2" t="e">
        <f>SUM(O16:O18)-MIN(O16:O18)</f>
        <v>#DIV/0!</v>
      </c>
    </row>
    <row r="20" spans="1:15" ht="15.75">
      <c r="A20" s="10"/>
      <c r="B20" s="2"/>
      <c r="C20" s="5"/>
      <c r="D20" s="12"/>
      <c r="E20" s="2">
        <f>((SQRT(D20)-1.936)/0.0124)</f>
        <v>-156.1290322580645</v>
      </c>
      <c r="F20" s="12"/>
      <c r="G20" s="2">
        <f>(((50/(F20+0.24))-3.79)/0.0069)</f>
        <v>29643.961352657007</v>
      </c>
      <c r="H20" s="12"/>
      <c r="I20" s="2">
        <f>((SQRT(H20)-1.15028)/0.00219)</f>
        <v>-525.2420091324201</v>
      </c>
      <c r="J20" s="12"/>
      <c r="K20" s="2">
        <f>((SQRT(J20)-0.841)/0.0008)</f>
        <v>-1051.25</v>
      </c>
      <c r="L20" s="12"/>
      <c r="M20" s="5">
        <f>(((200/(L20+0.24))-3.79)/0.00345)</f>
        <v>240447.3429951691</v>
      </c>
      <c r="N20" s="12"/>
      <c r="O20" s="5" t="e">
        <f>(((1000/N20)-2.158)/0.006)</f>
        <v>#DIV/0!</v>
      </c>
    </row>
    <row r="21" spans="1:15" ht="15.75">
      <c r="A21" s="10"/>
      <c r="B21" s="2"/>
      <c r="C21" s="5"/>
      <c r="D21" s="12"/>
      <c r="E21" s="2">
        <f>((SQRT(D21)-1.936)/0.0124)</f>
        <v>-156.1290322580645</v>
      </c>
      <c r="F21" s="12"/>
      <c r="G21" s="2">
        <f>(((50/(F21+0.24))-3.79)/0.0069)</f>
        <v>29643.961352657007</v>
      </c>
      <c r="H21" s="12"/>
      <c r="I21" s="2">
        <f>((SQRT(H21)-1.15028)/0.00219)</f>
        <v>-525.2420091324201</v>
      </c>
      <c r="J21" s="12"/>
      <c r="K21" s="2">
        <f>((SQRT(J21)-0.841)/0.0008)</f>
        <v>-1051.25</v>
      </c>
      <c r="L21" s="12"/>
      <c r="M21" s="5">
        <f>(((200/(L21+0.24))-3.79)/0.00345)</f>
        <v>240447.3429951691</v>
      </c>
      <c r="N21" s="12"/>
      <c r="O21" s="5" t="e">
        <f>(((1000/N21)-2.158)/0.006)</f>
        <v>#DIV/0!</v>
      </c>
    </row>
    <row r="22" spans="1:15" ht="15.75">
      <c r="A22" s="10"/>
      <c r="B22" s="2"/>
      <c r="C22" s="5"/>
      <c r="D22" s="12"/>
      <c r="E22" s="2">
        <f>((SQRT(D22)-1.936)/0.0124)</f>
        <v>-156.1290322580645</v>
      </c>
      <c r="F22" s="12"/>
      <c r="G22" s="2">
        <f>(((50/(F22+0.24))-3.79)/0.0069)</f>
        <v>29643.961352657007</v>
      </c>
      <c r="H22" s="12"/>
      <c r="I22" s="2">
        <f>((SQRT(H22)-1.15028)/0.00219)</f>
        <v>-525.2420091324201</v>
      </c>
      <c r="J22" s="12"/>
      <c r="K22" s="2">
        <f>((SQRT(J22)-0.841)/0.0008)</f>
        <v>-1051.25</v>
      </c>
      <c r="L22" s="12"/>
      <c r="M22" s="5">
        <v>0</v>
      </c>
      <c r="N22" s="12"/>
      <c r="O22" s="5" t="e">
        <f>(((1000/N22)-2.158)/0.006)</f>
        <v>#DIV/0!</v>
      </c>
    </row>
    <row r="23" spans="1:15" ht="15.75">
      <c r="A23" s="10" t="e">
        <f>RANK(C23,C4:C35,0)</f>
        <v>#DIV/0!</v>
      </c>
      <c r="B23" s="6"/>
      <c r="C23" s="5" t="e">
        <f>SUM(E23:O23)</f>
        <v>#DIV/0!</v>
      </c>
      <c r="D23" s="11"/>
      <c r="E23" s="2">
        <f>SUM(E20:E22)-MIN(E20:E22)</f>
        <v>-312.258064516129</v>
      </c>
      <c r="F23" s="11"/>
      <c r="G23" s="2">
        <f>SUM(G20:G22)-MIN(G20:G22)</f>
        <v>59287.92270531402</v>
      </c>
      <c r="H23" s="11"/>
      <c r="I23" s="2">
        <f>SUM(I20:I22)-MIN(I20:I22)</f>
        <v>-1050.48401826484</v>
      </c>
      <c r="J23" s="11"/>
      <c r="K23" s="2">
        <f>SUM(K20:K22)-MIN(K20:K22)</f>
        <v>-2102.5</v>
      </c>
      <c r="L23" s="11"/>
      <c r="M23" s="2">
        <f>SUM(M20:M21)-MIN(M20:M21)</f>
        <v>240447.3429951691</v>
      </c>
      <c r="N23" s="12"/>
      <c r="O23" s="2" t="e">
        <f>SUM(O20:O22)-MIN(O20:O22)</f>
        <v>#DIV/0!</v>
      </c>
    </row>
    <row r="24" spans="1:15" ht="15.75">
      <c r="A24" s="10"/>
      <c r="B24" s="2"/>
      <c r="C24" s="5"/>
      <c r="D24" s="12"/>
      <c r="E24" s="2">
        <f>((SQRT(D24)-1.936)/0.0124)</f>
        <v>-156.1290322580645</v>
      </c>
      <c r="F24" s="12"/>
      <c r="G24" s="2">
        <f>(((50/(F24+0.24))-3.79)/0.0069)</f>
        <v>29643.961352657007</v>
      </c>
      <c r="H24" s="12"/>
      <c r="I24" s="2">
        <f>((SQRT(H24)-1.15028)/0.00219)</f>
        <v>-525.2420091324201</v>
      </c>
      <c r="J24" s="12"/>
      <c r="K24" s="2">
        <f>((SQRT(J24)-0.841)/0.0008)</f>
        <v>-1051.25</v>
      </c>
      <c r="L24" s="12"/>
      <c r="M24" s="5">
        <f>(((200/(L24+0.24))-3.79)/0.00345)</f>
        <v>240447.3429951691</v>
      </c>
      <c r="N24" s="12"/>
      <c r="O24" s="5" t="e">
        <f>(((1000/N24)-2.158)/0.006)</f>
        <v>#DIV/0!</v>
      </c>
    </row>
    <row r="25" spans="1:15" ht="15.75">
      <c r="A25" s="10"/>
      <c r="B25" s="2"/>
      <c r="C25" s="5"/>
      <c r="D25" s="12"/>
      <c r="E25" s="2">
        <f>((SQRT(D25)-1.936)/0.0124)</f>
        <v>-156.1290322580645</v>
      </c>
      <c r="F25" s="12"/>
      <c r="G25" s="2">
        <f>(((50/(F25+0.24))-3.79)/0.0069)</f>
        <v>29643.961352657007</v>
      </c>
      <c r="H25" s="12"/>
      <c r="I25" s="2">
        <f>((SQRT(H25)-1.15028)/0.00219)</f>
        <v>-525.2420091324201</v>
      </c>
      <c r="J25" s="12"/>
      <c r="K25" s="2">
        <f>((SQRT(J25)-0.841)/0.0008)</f>
        <v>-1051.25</v>
      </c>
      <c r="L25" s="12"/>
      <c r="M25" s="5">
        <f>(((200/(L25+0.24))-3.79)/0.00345)</f>
        <v>240447.3429951691</v>
      </c>
      <c r="N25" s="12"/>
      <c r="O25" s="5" t="e">
        <f>(((1000/N25)-2.158)/0.006)</f>
        <v>#DIV/0!</v>
      </c>
    </row>
    <row r="26" spans="1:15" ht="15.75">
      <c r="A26" s="10"/>
      <c r="B26" s="2"/>
      <c r="C26" s="5"/>
      <c r="D26" s="12"/>
      <c r="E26" s="2">
        <f>((SQRT(D26)-1.936)/0.0124)</f>
        <v>-156.1290322580645</v>
      </c>
      <c r="F26" s="12"/>
      <c r="G26" s="2">
        <f>(((50/(F26+0.24))-3.79)/0.0069)</f>
        <v>29643.961352657007</v>
      </c>
      <c r="H26" s="12"/>
      <c r="I26" s="2">
        <f>((SQRT(H26)-1.15028)/0.00219)</f>
        <v>-525.2420091324201</v>
      </c>
      <c r="J26" s="12"/>
      <c r="K26" s="2">
        <f>((SQRT(J26)-0.841)/0.0008)</f>
        <v>-1051.25</v>
      </c>
      <c r="L26" s="12"/>
      <c r="M26" s="5">
        <v>0</v>
      </c>
      <c r="N26" s="12"/>
      <c r="O26" s="5" t="e">
        <f>(((1000/N26)-2.158)/0.006)</f>
        <v>#DIV/0!</v>
      </c>
    </row>
    <row r="27" spans="1:15" ht="15.75">
      <c r="A27" s="10" t="e">
        <f>RANK(C27,C4:C35,0)</f>
        <v>#DIV/0!</v>
      </c>
      <c r="B27" s="6"/>
      <c r="C27" s="5" t="e">
        <f>SUM(E27:O27)</f>
        <v>#DIV/0!</v>
      </c>
      <c r="D27" s="11"/>
      <c r="E27" s="2">
        <f>SUM(E24:E26)-MIN(E24:E26)</f>
        <v>-312.258064516129</v>
      </c>
      <c r="F27" s="11"/>
      <c r="G27" s="2">
        <f>SUM(G24:G26)-MIN(G24:G26)</f>
        <v>59287.92270531402</v>
      </c>
      <c r="H27" s="11"/>
      <c r="I27" s="2">
        <f>SUM(I24:I26)-MIN(I24:I26)</f>
        <v>-1050.48401826484</v>
      </c>
      <c r="J27" s="11"/>
      <c r="K27" s="2">
        <f>SUM(K24:K26)-MIN(K24:K26)</f>
        <v>-2102.5</v>
      </c>
      <c r="L27" s="11"/>
      <c r="M27" s="2">
        <f>SUM(M24:M25)-MIN(M24:M25)</f>
        <v>240447.3429951691</v>
      </c>
      <c r="N27" s="12"/>
      <c r="O27" s="2" t="e">
        <f>SUM(O24:O26)-MIN(O24:O26)</f>
        <v>#DIV/0!</v>
      </c>
    </row>
    <row r="28" spans="1:15" ht="15.75">
      <c r="A28" s="10"/>
      <c r="B28" s="2"/>
      <c r="C28" s="5"/>
      <c r="D28" s="12"/>
      <c r="E28" s="2">
        <f>((SQRT(D28)-1.936)/0.0124)</f>
        <v>-156.1290322580645</v>
      </c>
      <c r="F28" s="12"/>
      <c r="G28" s="2">
        <f>(((50/(F28+0.24))-3.79)/0.0069)</f>
        <v>29643.961352657007</v>
      </c>
      <c r="H28" s="12"/>
      <c r="I28" s="2">
        <f>((SQRT(H28)-1.15028)/0.00219)</f>
        <v>-525.2420091324201</v>
      </c>
      <c r="J28" s="12"/>
      <c r="K28" s="2">
        <f>((SQRT(J28)-0.841)/0.0008)</f>
        <v>-1051.25</v>
      </c>
      <c r="L28" s="12"/>
      <c r="M28" s="5">
        <f>(((200/(L28+0.24))-3.79)/0.00345)</f>
        <v>240447.3429951691</v>
      </c>
      <c r="N28" s="12"/>
      <c r="O28" s="5" t="e">
        <f>(((1000/N28)-2.158)/0.006)</f>
        <v>#DIV/0!</v>
      </c>
    </row>
    <row r="29" spans="1:15" ht="15.75">
      <c r="A29" s="10"/>
      <c r="B29" s="2"/>
      <c r="C29" s="5"/>
      <c r="D29" s="12"/>
      <c r="E29" s="2">
        <f>((SQRT(D29)-1.936)/0.0124)</f>
        <v>-156.1290322580645</v>
      </c>
      <c r="F29" s="12"/>
      <c r="G29" s="2">
        <f>(((50/(F29+0.24))-3.79)/0.0069)</f>
        <v>29643.961352657007</v>
      </c>
      <c r="H29" s="12"/>
      <c r="I29" s="2">
        <f>((SQRT(H29)-1.15028)/0.00219)</f>
        <v>-525.2420091324201</v>
      </c>
      <c r="J29" s="12"/>
      <c r="K29" s="2">
        <f>((SQRT(J29)-0.841)/0.0008)</f>
        <v>-1051.25</v>
      </c>
      <c r="L29" s="12"/>
      <c r="M29" s="5">
        <f>(((200/(L29+0.24))-3.79)/0.00345)</f>
        <v>240447.3429951691</v>
      </c>
      <c r="N29" s="12"/>
      <c r="O29" s="5" t="e">
        <f>(((1000/N29)-2.158)/0.006)</f>
        <v>#DIV/0!</v>
      </c>
    </row>
    <row r="30" spans="1:15" ht="15.75">
      <c r="A30" s="10"/>
      <c r="B30" s="2"/>
      <c r="C30" s="5"/>
      <c r="D30" s="12"/>
      <c r="E30" s="2">
        <f>((SQRT(D30)-1.936)/0.0124)</f>
        <v>-156.1290322580645</v>
      </c>
      <c r="F30" s="12"/>
      <c r="G30" s="2">
        <f>(((50/(F30+0.24))-3.79)/0.0069)</f>
        <v>29643.961352657007</v>
      </c>
      <c r="H30" s="12"/>
      <c r="I30" s="2">
        <f>((SQRT(H30)-1.15028)/0.00219)</f>
        <v>-525.2420091324201</v>
      </c>
      <c r="J30" s="12"/>
      <c r="K30" s="2">
        <f>((SQRT(J30)-0.841)/0.0008)</f>
        <v>-1051.25</v>
      </c>
      <c r="L30" s="12"/>
      <c r="M30" s="5">
        <v>0</v>
      </c>
      <c r="N30" s="12"/>
      <c r="O30" s="5" t="e">
        <f>(((1000/N30)-2.158)/0.006)</f>
        <v>#DIV/0!</v>
      </c>
    </row>
    <row r="31" spans="1:15" ht="15.75">
      <c r="A31" s="10" t="e">
        <f>RANK(C31,C4:C35,0)</f>
        <v>#DIV/0!</v>
      </c>
      <c r="B31" s="6"/>
      <c r="C31" s="5" t="e">
        <f>SUM(E31:O31)</f>
        <v>#DIV/0!</v>
      </c>
      <c r="D31" s="11"/>
      <c r="E31" s="2">
        <f>SUM(E28:E30)-MIN(E28:E30)</f>
        <v>-312.258064516129</v>
      </c>
      <c r="F31" s="11"/>
      <c r="G31" s="2">
        <f>SUM(G28:G30)-MIN(G28:G30)</f>
        <v>59287.92270531402</v>
      </c>
      <c r="H31" s="11"/>
      <c r="I31" s="2">
        <f>SUM(I28:I30)-MIN(I28:I30)</f>
        <v>-1050.48401826484</v>
      </c>
      <c r="J31" s="11"/>
      <c r="K31" s="2">
        <f>SUM(K28:K30)-MIN(K28:K30)</f>
        <v>-2102.5</v>
      </c>
      <c r="L31" s="11"/>
      <c r="M31" s="2">
        <f>SUM(M28:M29)-MIN(M28:M29)</f>
        <v>240447.3429951691</v>
      </c>
      <c r="N31" s="12"/>
      <c r="O31" s="2" t="e">
        <f>SUM(O28:O30)-MIN(O28:O30)</f>
        <v>#DIV/0!</v>
      </c>
    </row>
    <row r="32" spans="1:15" ht="15.75">
      <c r="A32" s="10"/>
      <c r="B32" s="2"/>
      <c r="C32" s="5"/>
      <c r="D32" s="12"/>
      <c r="E32" s="2">
        <f>((SQRT(D32)-1.936)/0.0124)</f>
        <v>-156.1290322580645</v>
      </c>
      <c r="F32" s="12"/>
      <c r="G32" s="2">
        <f>(((50/(F32+0.24))-3.79)/0.0069)</f>
        <v>29643.961352657007</v>
      </c>
      <c r="H32" s="12"/>
      <c r="I32" s="2">
        <f>((SQRT(H32)-1.15028)/0.00219)</f>
        <v>-525.2420091324201</v>
      </c>
      <c r="J32" s="12"/>
      <c r="K32" s="2">
        <f>((SQRT(J32)-0.841)/0.0008)</f>
        <v>-1051.25</v>
      </c>
      <c r="L32" s="12"/>
      <c r="M32" s="5">
        <f>(((200/(L32+0.24))-3.79)/0.00345)</f>
        <v>240447.3429951691</v>
      </c>
      <c r="N32" s="12"/>
      <c r="O32" s="5" t="e">
        <f>(((1000/N32)-2.158)/0.006)</f>
        <v>#DIV/0!</v>
      </c>
    </row>
    <row r="33" spans="1:15" ht="15.75">
      <c r="A33" s="10"/>
      <c r="B33" s="2"/>
      <c r="C33" s="5"/>
      <c r="D33" s="12"/>
      <c r="E33" s="2">
        <f>((SQRT(D33)-1.936)/0.0124)</f>
        <v>-156.1290322580645</v>
      </c>
      <c r="F33" s="12"/>
      <c r="G33" s="2">
        <f>(((50/(F33+0.24))-3.79)/0.0069)</f>
        <v>29643.961352657007</v>
      </c>
      <c r="H33" s="12"/>
      <c r="I33" s="2">
        <f>((SQRT(H33)-1.15028)/0.00219)</f>
        <v>-525.2420091324201</v>
      </c>
      <c r="J33" s="12"/>
      <c r="K33" s="2">
        <f>((SQRT(J33)-0.841)/0.0008)</f>
        <v>-1051.25</v>
      </c>
      <c r="L33" s="12"/>
      <c r="M33" s="5">
        <f>(((200/(L33+0.24))-3.79)/0.00345)</f>
        <v>240447.3429951691</v>
      </c>
      <c r="N33" s="12"/>
      <c r="O33" s="5" t="e">
        <f>(((1000/N33)-2.158)/0.006)</f>
        <v>#DIV/0!</v>
      </c>
    </row>
    <row r="34" spans="1:15" ht="15.75">
      <c r="A34" s="10"/>
      <c r="B34" s="2"/>
      <c r="C34" s="5"/>
      <c r="D34" s="12"/>
      <c r="E34" s="2">
        <f>((SQRT(D34)-1.936)/0.0124)</f>
        <v>-156.1290322580645</v>
      </c>
      <c r="F34" s="12"/>
      <c r="G34" s="2">
        <f>(((50/(F34+0.24))-3.79)/0.0069)</f>
        <v>29643.961352657007</v>
      </c>
      <c r="H34" s="12"/>
      <c r="I34" s="2">
        <f>((SQRT(H34)-1.15028)/0.00219)</f>
        <v>-525.2420091324201</v>
      </c>
      <c r="J34" s="12"/>
      <c r="K34" s="2">
        <f>((SQRT(J34)-0.841)/0.0008)</f>
        <v>-1051.25</v>
      </c>
      <c r="L34" s="12"/>
      <c r="M34" s="5">
        <v>0</v>
      </c>
      <c r="N34" s="12"/>
      <c r="O34" s="5" t="e">
        <f>(((1000/N34)-2.158)/0.006)</f>
        <v>#DIV/0!</v>
      </c>
    </row>
    <row r="35" spans="1:15" ht="15.75">
      <c r="A35" s="10" t="e">
        <f>RANK(C35,C4:C35,0)</f>
        <v>#DIV/0!</v>
      </c>
      <c r="B35" s="6"/>
      <c r="C35" s="5" t="e">
        <f>SUM(E35:O35)</f>
        <v>#DIV/0!</v>
      </c>
      <c r="D35" s="11"/>
      <c r="E35" s="2">
        <f>SUM(E32:E34)-MIN(E32:E34)</f>
        <v>-312.258064516129</v>
      </c>
      <c r="F35" s="11"/>
      <c r="G35" s="2">
        <f>SUM(G32:G34)-MIN(G32:G34)</f>
        <v>59287.92270531402</v>
      </c>
      <c r="H35" s="11"/>
      <c r="I35" s="2">
        <f>SUM(I32:I34)-MIN(I32:I34)</f>
        <v>-1050.48401826484</v>
      </c>
      <c r="J35" s="11"/>
      <c r="K35" s="2">
        <f>SUM(K32:K34)-MIN(K32:K34)</f>
        <v>-2102.5</v>
      </c>
      <c r="L35" s="11"/>
      <c r="M35" s="2">
        <f>SUM(M32:M33)-MIN(M32:M33)</f>
        <v>240447.3429951691</v>
      </c>
      <c r="N35" s="12"/>
      <c r="O35" s="2" t="e">
        <f>SUM(O32:O34)-MIN(O32:O34)</f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35"/>
  <sheetViews>
    <sheetView zoomScalePageLayoutView="0" workbookViewId="0" topLeftCell="A1">
      <selection activeCell="R7" sqref="R7"/>
    </sheetView>
  </sheetViews>
  <sheetFormatPr defaultColWidth="11.421875" defaultRowHeight="15"/>
  <cols>
    <col min="1" max="1" width="6.7109375" style="0" bestFit="1" customWidth="1"/>
    <col min="2" max="2" width="27.421875" style="0" bestFit="1" customWidth="1"/>
    <col min="3" max="3" width="18.7109375" style="0" bestFit="1" customWidth="1"/>
    <col min="4" max="4" width="7.7109375" style="0" bestFit="1" customWidth="1"/>
    <col min="5" max="5" width="8.28125" style="0" bestFit="1" customWidth="1"/>
    <col min="6" max="6" width="7.7109375" style="0" customWidth="1"/>
    <col min="7" max="7" width="8.28125" style="0" customWidth="1"/>
    <col min="8" max="8" width="8.140625" style="0" customWidth="1"/>
    <col min="9" max="9" width="8.28125" style="0" bestFit="1" customWidth="1"/>
    <col min="10" max="10" width="7.140625" style="0" bestFit="1" customWidth="1"/>
    <col min="11" max="11" width="8.28125" style="0" bestFit="1" customWidth="1"/>
    <col min="12" max="12" width="7.7109375" style="0" bestFit="1" customWidth="1"/>
    <col min="13" max="13" width="7.28125" style="0" customWidth="1"/>
    <col min="14" max="14" width="9.7109375" style="0" bestFit="1" customWidth="1"/>
    <col min="15" max="15" width="7.7109375" style="0" customWidth="1"/>
    <col min="16" max="16" width="8.28125" style="0" bestFit="1" customWidth="1"/>
    <col min="17" max="17" width="7.8515625" style="0" customWidth="1"/>
  </cols>
  <sheetData>
    <row r="1" spans="1:17" ht="20.25">
      <c r="A1" s="17"/>
      <c r="B1" s="15" t="s">
        <v>19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0.25">
      <c r="A2" s="17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>
      <c r="A3" s="10" t="s">
        <v>18</v>
      </c>
      <c r="B3" s="1" t="s">
        <v>0</v>
      </c>
      <c r="C3" s="4" t="s">
        <v>9</v>
      </c>
      <c r="D3" s="1" t="s">
        <v>1</v>
      </c>
      <c r="E3" s="1"/>
      <c r="F3" s="1" t="s">
        <v>2</v>
      </c>
      <c r="G3" s="1"/>
      <c r="H3" s="1" t="s">
        <v>3</v>
      </c>
      <c r="I3" s="1"/>
      <c r="J3" s="1" t="s">
        <v>4</v>
      </c>
      <c r="K3" s="1"/>
      <c r="L3" s="1" t="s">
        <v>5</v>
      </c>
      <c r="M3" s="1"/>
      <c r="N3" s="1" t="s">
        <v>6</v>
      </c>
      <c r="O3" s="1"/>
      <c r="P3" s="1" t="s">
        <v>20</v>
      </c>
      <c r="Q3" s="5"/>
    </row>
    <row r="4" spans="1:17" ht="15.75">
      <c r="A4" s="10"/>
      <c r="B4" s="2"/>
      <c r="C4" s="5"/>
      <c r="D4" s="11"/>
      <c r="E4" s="2">
        <f>((SQRT(D4)-1.279)/0.00398)</f>
        <v>-321.35678391959794</v>
      </c>
      <c r="F4" s="11"/>
      <c r="G4" s="2">
        <f>(((100/(F4+0.24))-4.0062)/0.00656)</f>
        <v>62905.55894308944</v>
      </c>
      <c r="H4" s="11"/>
      <c r="I4" s="2">
        <f>((SQRT(H4)-1.0935)/0.00208)</f>
        <v>-525.7211538461538</v>
      </c>
      <c r="J4" s="11"/>
      <c r="K4" s="2">
        <f>((SQRT(J4)-0.8807)/0.00068)</f>
        <v>-1295.1470588235293</v>
      </c>
      <c r="L4" s="11"/>
      <c r="M4" s="3">
        <f>(((SQRT(L4)-0.422)/0.01012))</f>
        <v>-41.699604743083</v>
      </c>
      <c r="N4" s="12"/>
      <c r="O4" s="5">
        <f>(((400/(N4+0.14))-4.0062)/0.00328)</f>
        <v>869858.736933798</v>
      </c>
      <c r="P4" s="12"/>
      <c r="Q4" s="5" t="e">
        <f>(((800/P4)-2.0232)/0.00647)</f>
        <v>#DIV/0!</v>
      </c>
    </row>
    <row r="5" spans="1:17" ht="15.75">
      <c r="A5" s="10"/>
      <c r="B5" s="2"/>
      <c r="C5" s="5"/>
      <c r="D5" s="11"/>
      <c r="E5" s="2">
        <f>((SQRT(D5)-1.279)/0.00398)</f>
        <v>-321.35678391959794</v>
      </c>
      <c r="F5" s="11"/>
      <c r="G5" s="2">
        <f>(((100/(F5+0.24))-4.0062)/0.00656)</f>
        <v>62905.55894308944</v>
      </c>
      <c r="H5" s="11"/>
      <c r="I5" s="2">
        <f>((SQRT(H5)-1.0935)/0.00208)</f>
        <v>-525.7211538461538</v>
      </c>
      <c r="J5" s="11"/>
      <c r="K5" s="2">
        <f>((SQRT(J5)-0.8807)/0.00068)</f>
        <v>-1295.1470588235293</v>
      </c>
      <c r="L5" s="11"/>
      <c r="M5" s="3">
        <f>(((SQRT(L5)-0.422)/0.01012))</f>
        <v>-41.699604743083</v>
      </c>
      <c r="N5" s="12"/>
      <c r="O5" s="5">
        <f>(((400/(N5+0.14))-4.0062)/0.00328)</f>
        <v>869858.736933798</v>
      </c>
      <c r="P5" s="12"/>
      <c r="Q5" s="5" t="e">
        <f>(((800/P5)-2.0232)/0.00647)</f>
        <v>#DIV/0!</v>
      </c>
    </row>
    <row r="6" spans="1:17" ht="15.75">
      <c r="A6" s="10"/>
      <c r="B6" s="2"/>
      <c r="C6" s="5"/>
      <c r="D6" s="11"/>
      <c r="E6" s="2">
        <f>((SQRT(D6)-1.279)/0.00398)</f>
        <v>-321.35678391959794</v>
      </c>
      <c r="F6" s="11"/>
      <c r="G6" s="2">
        <f>(((100/(F6+0.24))-4.0062)/0.00656)</f>
        <v>62905.55894308944</v>
      </c>
      <c r="H6" s="11"/>
      <c r="I6" s="2">
        <f>((SQRT(H6)-1.0935)/0.00208)</f>
        <v>-525.7211538461538</v>
      </c>
      <c r="J6" s="11"/>
      <c r="K6" s="2">
        <f>((SQRT(J6)-0.8807)/0.00068)</f>
        <v>-1295.1470588235293</v>
      </c>
      <c r="L6" s="11"/>
      <c r="M6" s="3">
        <f>(((SQRT(L6)-0.422)/0.01012))</f>
        <v>-41.699604743083</v>
      </c>
      <c r="N6" s="12"/>
      <c r="O6" s="5">
        <v>0</v>
      </c>
      <c r="P6" s="12"/>
      <c r="Q6" s="5" t="e">
        <f>(((800/P6)-2.0232)/0.00647)</f>
        <v>#DIV/0!</v>
      </c>
    </row>
    <row r="7" spans="1:17" ht="15.75">
      <c r="A7" s="10" t="e">
        <f>RANK(C7,C4:C101,0)</f>
        <v>#DIV/0!</v>
      </c>
      <c r="B7" s="6"/>
      <c r="C7" s="5" t="e">
        <f>SUM(E7:Q7)</f>
        <v>#DIV/0!</v>
      </c>
      <c r="D7" s="11"/>
      <c r="E7" s="2">
        <f>SUM(E4:E6)-MIN(E4:E6)</f>
        <v>-642.7135678391958</v>
      </c>
      <c r="F7" s="11"/>
      <c r="G7" s="2">
        <f>SUM(G4:G6)-MIN(G4:G6)</f>
        <v>125811.11788617886</v>
      </c>
      <c r="H7" s="11"/>
      <c r="I7" s="2">
        <f>SUM(I4:I6)-MIN(I4:I6)</f>
        <v>-1051.4423076923076</v>
      </c>
      <c r="J7" s="11"/>
      <c r="K7" s="2">
        <f>SUM(K4:K6)-MIN(K4:K6)</f>
        <v>-2590.2941176470586</v>
      </c>
      <c r="L7" s="11"/>
      <c r="M7" s="2">
        <f>SUM(M4:M6)-MIN(M4:M6)</f>
        <v>-83.399209486166</v>
      </c>
      <c r="N7" s="12"/>
      <c r="O7" s="2">
        <f>SUM(O4:O5)-MIN(O4:O5)</f>
        <v>869858.736933798</v>
      </c>
      <c r="P7" s="12"/>
      <c r="Q7" s="2" t="e">
        <f>SUM(Q4:Q6)-MIN(Q4:Q6)</f>
        <v>#DIV/0!</v>
      </c>
    </row>
    <row r="8" spans="1:17" ht="15.75">
      <c r="A8" s="10"/>
      <c r="B8" s="2"/>
      <c r="C8" s="5"/>
      <c r="D8" s="11"/>
      <c r="E8" s="2">
        <f>((SQRT(D8)-1.279)/0.00398)</f>
        <v>-321.35678391959794</v>
      </c>
      <c r="F8" s="11"/>
      <c r="G8" s="2">
        <f>(((100/(F8+0.24))-4.0062)/0.00656)</f>
        <v>62905.55894308944</v>
      </c>
      <c r="H8" s="11"/>
      <c r="I8" s="2">
        <f>((SQRT(H8)-1.0935)/0.00208)</f>
        <v>-525.7211538461538</v>
      </c>
      <c r="J8" s="11"/>
      <c r="K8" s="2">
        <f>((SQRT(J8)-0.8807)/0.00068)</f>
        <v>-1295.1470588235293</v>
      </c>
      <c r="L8" s="11"/>
      <c r="M8" s="3">
        <f>(((SQRT(L8)-0.422)/0.01012))</f>
        <v>-41.699604743083</v>
      </c>
      <c r="N8" s="12"/>
      <c r="O8" s="5">
        <f>(((400/(N8+0.14))-4.0062)/0.00328)</f>
        <v>869858.736933798</v>
      </c>
      <c r="P8" s="12"/>
      <c r="Q8" s="5" t="e">
        <f>(((800/P8)-2.0232)/0.00647)</f>
        <v>#DIV/0!</v>
      </c>
    </row>
    <row r="9" spans="1:17" ht="15.75">
      <c r="A9" s="10"/>
      <c r="B9" s="2"/>
      <c r="C9" s="5"/>
      <c r="D9" s="11"/>
      <c r="E9" s="2">
        <f>((SQRT(D9)-1.279)/0.00398)</f>
        <v>-321.35678391959794</v>
      </c>
      <c r="F9" s="11"/>
      <c r="G9" s="2">
        <f>(((100/(F9+0.24))-4.0062)/0.00656)</f>
        <v>62905.55894308944</v>
      </c>
      <c r="H9" s="11"/>
      <c r="I9" s="2">
        <f>((SQRT(H9)-1.0935)/0.00208)</f>
        <v>-525.7211538461538</v>
      </c>
      <c r="J9" s="11"/>
      <c r="K9" s="2">
        <f>((SQRT(J9)-0.8807)/0.00068)</f>
        <v>-1295.1470588235293</v>
      </c>
      <c r="L9" s="11"/>
      <c r="M9" s="3">
        <f>(((SQRT(L9)-0.422)/0.01012))</f>
        <v>-41.699604743083</v>
      </c>
      <c r="N9" s="12"/>
      <c r="O9" s="5">
        <f>(((400/(N9+0.14))-4.0062)/0.00328)</f>
        <v>869858.736933798</v>
      </c>
      <c r="P9" s="12"/>
      <c r="Q9" s="5" t="e">
        <f>(((800/P9)-2.0232)/0.00647)</f>
        <v>#DIV/0!</v>
      </c>
    </row>
    <row r="10" spans="1:17" ht="15.75">
      <c r="A10" s="10"/>
      <c r="B10" s="2"/>
      <c r="C10" s="5"/>
      <c r="D10" s="11"/>
      <c r="E10" s="2">
        <f>((SQRT(D10)-1.279)/0.00398)</f>
        <v>-321.35678391959794</v>
      </c>
      <c r="F10" s="11"/>
      <c r="G10" s="2">
        <f>(((100/(F10+0.24))-4.0062)/0.00656)</f>
        <v>62905.55894308944</v>
      </c>
      <c r="H10" s="11"/>
      <c r="I10" s="2">
        <f>((SQRT(H10)-1.0935)/0.00208)</f>
        <v>-525.7211538461538</v>
      </c>
      <c r="J10" s="11"/>
      <c r="K10" s="2">
        <f>((SQRT(J10)-0.8807)/0.00068)</f>
        <v>-1295.1470588235293</v>
      </c>
      <c r="L10" s="11"/>
      <c r="M10" s="3">
        <f>(((SQRT(L10)-0.422)/0.01012))</f>
        <v>-41.699604743083</v>
      </c>
      <c r="N10" s="12"/>
      <c r="O10" s="5">
        <v>0</v>
      </c>
      <c r="P10" s="12"/>
      <c r="Q10" s="5" t="e">
        <f>(((800/P10)-2.0232)/0.00647)</f>
        <v>#DIV/0!</v>
      </c>
    </row>
    <row r="11" spans="1:17" ht="15.75">
      <c r="A11" s="10" t="e">
        <f>RANK(C11,C4:C35,0)</f>
        <v>#DIV/0!</v>
      </c>
      <c r="B11" s="6"/>
      <c r="C11" s="5" t="e">
        <f>SUM(E11:Q11)</f>
        <v>#DIV/0!</v>
      </c>
      <c r="D11" s="11"/>
      <c r="E11" s="2">
        <f>SUM(E8:E10)-MIN(E8:E10)</f>
        <v>-642.7135678391958</v>
      </c>
      <c r="F11" s="11"/>
      <c r="G11" s="2">
        <f>SUM(G8:G10)-MIN(G8:G10)</f>
        <v>125811.11788617886</v>
      </c>
      <c r="H11" s="11"/>
      <c r="I11" s="2">
        <f>SUM(I8:I10)-MIN(I8:I10)</f>
        <v>-1051.4423076923076</v>
      </c>
      <c r="J11" s="11"/>
      <c r="K11" s="2">
        <f>SUM(K8:K10)-MIN(K8:K10)</f>
        <v>-2590.2941176470586</v>
      </c>
      <c r="L11" s="11"/>
      <c r="M11" s="2">
        <f>SUM(M8:M10)-MIN(M8:M10)</f>
        <v>-83.399209486166</v>
      </c>
      <c r="N11" s="12"/>
      <c r="O11" s="2">
        <f>SUM(O8:O9)-MIN(O8:O9)</f>
        <v>869858.736933798</v>
      </c>
      <c r="P11" s="12"/>
      <c r="Q11" s="2" t="e">
        <f>SUM(Q8:Q10)-MIN(Q8:Q10)</f>
        <v>#DIV/0!</v>
      </c>
    </row>
    <row r="12" spans="1:17" ht="15.75">
      <c r="A12" s="10"/>
      <c r="B12" s="2"/>
      <c r="C12" s="5"/>
      <c r="D12" s="11"/>
      <c r="E12" s="2">
        <f>((SQRT(D12)-1.279)/0.00398)</f>
        <v>-321.35678391959794</v>
      </c>
      <c r="F12" s="11"/>
      <c r="G12" s="2">
        <f>(((100/(F12+0.24))-4.0062)/0.00656)</f>
        <v>62905.55894308944</v>
      </c>
      <c r="H12" s="11"/>
      <c r="I12" s="2">
        <f>((SQRT(H12)-1.0935)/0.00208)</f>
        <v>-525.7211538461538</v>
      </c>
      <c r="J12" s="11"/>
      <c r="K12" s="2">
        <f>((SQRT(J12)-0.8807)/0.00068)</f>
        <v>-1295.1470588235293</v>
      </c>
      <c r="L12" s="11"/>
      <c r="M12" s="3">
        <f>(((SQRT(L12)-0.422)/0.01012))</f>
        <v>-41.699604743083</v>
      </c>
      <c r="N12" s="12"/>
      <c r="O12" s="5">
        <f>(((400/(N12+0.14))-4.0062)/0.00328)</f>
        <v>869858.736933798</v>
      </c>
      <c r="P12" s="12"/>
      <c r="Q12" s="5" t="e">
        <f>(((800/P12)-2.0232)/0.00647)</f>
        <v>#DIV/0!</v>
      </c>
    </row>
    <row r="13" spans="1:17" ht="15.75">
      <c r="A13" s="10"/>
      <c r="B13" s="2"/>
      <c r="C13" s="5"/>
      <c r="D13" s="11"/>
      <c r="E13" s="2">
        <f>((SQRT(D13)-1.279)/0.00398)</f>
        <v>-321.35678391959794</v>
      </c>
      <c r="F13" s="11"/>
      <c r="G13" s="2">
        <f>(((100/(F13+0.24))-4.0062)/0.00656)</f>
        <v>62905.55894308944</v>
      </c>
      <c r="H13" s="11"/>
      <c r="I13" s="2">
        <f>((SQRT(H13)-1.0935)/0.00208)</f>
        <v>-525.7211538461538</v>
      </c>
      <c r="J13" s="11"/>
      <c r="K13" s="2">
        <f>((SQRT(J13)-0.8807)/0.00068)</f>
        <v>-1295.1470588235293</v>
      </c>
      <c r="L13" s="11"/>
      <c r="M13" s="3">
        <f>(((SQRT(L13)-0.422)/0.01012))</f>
        <v>-41.699604743083</v>
      </c>
      <c r="N13" s="12"/>
      <c r="O13" s="5">
        <f>(((400/(N13+0.14))-4.0062)/0.00328)</f>
        <v>869858.736933798</v>
      </c>
      <c r="P13" s="12"/>
      <c r="Q13" s="5" t="e">
        <f>(((800/P13)-2.0232)/0.00647)</f>
        <v>#DIV/0!</v>
      </c>
    </row>
    <row r="14" spans="1:17" ht="15.75">
      <c r="A14" s="10"/>
      <c r="B14" s="2"/>
      <c r="C14" s="5"/>
      <c r="D14" s="11"/>
      <c r="E14" s="2">
        <f>((SQRT(D14)-1.279)/0.00398)</f>
        <v>-321.35678391959794</v>
      </c>
      <c r="F14" s="11"/>
      <c r="G14" s="2">
        <f>(((100/(F14+0.24))-4.0062)/0.00656)</f>
        <v>62905.55894308944</v>
      </c>
      <c r="H14" s="11"/>
      <c r="I14" s="2">
        <f>((SQRT(H14)-1.0935)/0.00208)</f>
        <v>-525.7211538461538</v>
      </c>
      <c r="J14" s="11"/>
      <c r="K14" s="2">
        <f>((SQRT(J14)-0.8807)/0.00068)</f>
        <v>-1295.1470588235293</v>
      </c>
      <c r="L14" s="11"/>
      <c r="M14" s="3">
        <f>(((SQRT(L14)-0.422)/0.01012))</f>
        <v>-41.699604743083</v>
      </c>
      <c r="N14" s="12"/>
      <c r="O14" s="5">
        <v>0</v>
      </c>
      <c r="P14" s="12"/>
      <c r="Q14" s="5" t="e">
        <f>(((800/P14)-2.0232)/0.00647)</f>
        <v>#DIV/0!</v>
      </c>
    </row>
    <row r="15" spans="1:17" ht="15.75">
      <c r="A15" s="10" t="e">
        <f>RANK(C15,C4:C35,0)</f>
        <v>#DIV/0!</v>
      </c>
      <c r="B15" s="6"/>
      <c r="C15" s="5" t="e">
        <f>SUM(E15:Q15)</f>
        <v>#DIV/0!</v>
      </c>
      <c r="D15" s="11"/>
      <c r="E15" s="2">
        <f>SUM(E12:E14)-MIN(E12:E14)</f>
        <v>-642.7135678391958</v>
      </c>
      <c r="F15" s="11"/>
      <c r="G15" s="2">
        <f>SUM(G12:G14)-MIN(G12:G14)</f>
        <v>125811.11788617886</v>
      </c>
      <c r="H15" s="11"/>
      <c r="I15" s="2">
        <f>SUM(I12:I14)-MIN(I12:I14)</f>
        <v>-1051.4423076923076</v>
      </c>
      <c r="J15" s="11"/>
      <c r="K15" s="2">
        <f>SUM(K12:K14)-MIN(K12:K14)</f>
        <v>-2590.2941176470586</v>
      </c>
      <c r="L15" s="11"/>
      <c r="M15" s="2">
        <f>SUM(M12:M14)-MIN(M12:M14)</f>
        <v>-83.399209486166</v>
      </c>
      <c r="N15" s="12"/>
      <c r="O15" s="2">
        <f>SUM(O12:O13)-MIN(O12:O13)</f>
        <v>869858.736933798</v>
      </c>
      <c r="P15" s="12"/>
      <c r="Q15" s="2" t="e">
        <f>SUM(Q12:Q14)-MIN(Q12:Q14)</f>
        <v>#DIV/0!</v>
      </c>
    </row>
    <row r="16" spans="1:17" ht="15.75">
      <c r="A16" s="10"/>
      <c r="B16" s="2"/>
      <c r="C16" s="5"/>
      <c r="D16" s="11"/>
      <c r="E16" s="2">
        <f>((SQRT(D16)-1.279)/0.00398)</f>
        <v>-321.35678391959794</v>
      </c>
      <c r="F16" s="11"/>
      <c r="G16" s="2">
        <f>(((100/(F16+0.24))-4.0062)/0.00656)</f>
        <v>62905.55894308944</v>
      </c>
      <c r="H16" s="11"/>
      <c r="I16" s="2">
        <f>((SQRT(H16)-1.0935)/0.00208)</f>
        <v>-525.7211538461538</v>
      </c>
      <c r="J16" s="11"/>
      <c r="K16" s="2">
        <f>((SQRT(J16)-0.8807)/0.00068)</f>
        <v>-1295.1470588235293</v>
      </c>
      <c r="L16" s="11"/>
      <c r="M16" s="3">
        <f>(((SQRT(L16)-0.422)/0.01012))</f>
        <v>-41.699604743083</v>
      </c>
      <c r="N16" s="12"/>
      <c r="O16" s="5">
        <f>(((400/(N16+0.14))-4.0062)/0.00328)</f>
        <v>869858.736933798</v>
      </c>
      <c r="P16" s="12"/>
      <c r="Q16" s="5" t="e">
        <f>(((800/P16)-2.0232)/0.00647)</f>
        <v>#DIV/0!</v>
      </c>
    </row>
    <row r="17" spans="1:17" ht="15.75">
      <c r="A17" s="10"/>
      <c r="B17" s="2"/>
      <c r="C17" s="5"/>
      <c r="D17" s="11"/>
      <c r="E17" s="2">
        <f>((SQRT(D17)-1.279)/0.00398)</f>
        <v>-321.35678391959794</v>
      </c>
      <c r="F17" s="11"/>
      <c r="G17" s="2">
        <f>(((100/(F17+0.24))-4.0062)/0.00656)</f>
        <v>62905.55894308944</v>
      </c>
      <c r="H17" s="11"/>
      <c r="I17" s="2">
        <f>((SQRT(H17)-1.0935)/0.00208)</f>
        <v>-525.7211538461538</v>
      </c>
      <c r="J17" s="11"/>
      <c r="K17" s="2">
        <f>((SQRT(J17)-0.8807)/0.00068)</f>
        <v>-1295.1470588235293</v>
      </c>
      <c r="L17" s="11"/>
      <c r="M17" s="3">
        <f>(((SQRT(L17)-0.422)/0.01012))</f>
        <v>-41.699604743083</v>
      </c>
      <c r="N17" s="12"/>
      <c r="O17" s="5">
        <f>(((400/(N17+0.14))-4.0062)/0.00328)</f>
        <v>869858.736933798</v>
      </c>
      <c r="P17" s="12"/>
      <c r="Q17" s="5" t="e">
        <f>(((800/P17)-2.0232)/0.00647)</f>
        <v>#DIV/0!</v>
      </c>
    </row>
    <row r="18" spans="1:17" ht="15.75">
      <c r="A18" s="10"/>
      <c r="B18" s="2"/>
      <c r="C18" s="5"/>
      <c r="D18" s="11"/>
      <c r="E18" s="2">
        <f>((SQRT(D18)-1.279)/0.00398)</f>
        <v>-321.35678391959794</v>
      </c>
      <c r="F18" s="11"/>
      <c r="G18" s="2">
        <f>(((100/(F18+0.24))-4.0062)/0.00656)</f>
        <v>62905.55894308944</v>
      </c>
      <c r="H18" s="11"/>
      <c r="I18" s="2">
        <f>((SQRT(H18)-1.0935)/0.00208)</f>
        <v>-525.7211538461538</v>
      </c>
      <c r="J18" s="11"/>
      <c r="K18" s="2">
        <f>((SQRT(J18)-0.8807)/0.00068)</f>
        <v>-1295.1470588235293</v>
      </c>
      <c r="L18" s="11"/>
      <c r="M18" s="3">
        <f>(((SQRT(L18)-0.422)/0.01012))</f>
        <v>-41.699604743083</v>
      </c>
      <c r="N18" s="12"/>
      <c r="O18" s="5">
        <v>0</v>
      </c>
      <c r="P18" s="12"/>
      <c r="Q18" s="5" t="e">
        <f>(((800/P18)-2.0232)/0.00647)</f>
        <v>#DIV/0!</v>
      </c>
    </row>
    <row r="19" spans="1:17" ht="15.75">
      <c r="A19" s="10" t="e">
        <f>RANK(C19,C4:C35,0)</f>
        <v>#DIV/0!</v>
      </c>
      <c r="B19" s="6"/>
      <c r="C19" s="5" t="e">
        <f>SUM(E19:Q19)</f>
        <v>#DIV/0!</v>
      </c>
      <c r="D19" s="11"/>
      <c r="E19" s="2">
        <f>SUM(E16:E18)-MIN(E16:E18)</f>
        <v>-642.7135678391958</v>
      </c>
      <c r="F19" s="11"/>
      <c r="G19" s="2">
        <f>SUM(G16:G18)-MIN(G16:G18)</f>
        <v>125811.11788617886</v>
      </c>
      <c r="H19" s="11"/>
      <c r="I19" s="2">
        <f>SUM(I16:I18)-MIN(I16:I18)</f>
        <v>-1051.4423076923076</v>
      </c>
      <c r="J19" s="11"/>
      <c r="K19" s="2">
        <f>SUM(K16:K18)-MIN(K16:K18)</f>
        <v>-2590.2941176470586</v>
      </c>
      <c r="L19" s="11"/>
      <c r="M19" s="2">
        <f>SUM(M16:M18)-MIN(M16:M18)</f>
        <v>-83.399209486166</v>
      </c>
      <c r="N19" s="12"/>
      <c r="O19" s="2">
        <f>SUM(O16:O17)-MIN(O16:O17)</f>
        <v>869858.736933798</v>
      </c>
      <c r="P19" s="12"/>
      <c r="Q19" s="2" t="e">
        <f>SUM(Q16:Q18)-MIN(Q16:Q18)</f>
        <v>#DIV/0!</v>
      </c>
    </row>
    <row r="20" spans="1:17" ht="15.75">
      <c r="A20" s="10"/>
      <c r="B20" s="2"/>
      <c r="C20" s="5"/>
      <c r="D20" s="11"/>
      <c r="E20" s="2">
        <f>((SQRT(D20)-1.279)/0.00398)</f>
        <v>-321.35678391959794</v>
      </c>
      <c r="F20" s="11"/>
      <c r="G20" s="2">
        <f>(((100/(F20+0.24))-4.0062)/0.00656)</f>
        <v>62905.55894308944</v>
      </c>
      <c r="H20" s="11"/>
      <c r="I20" s="2">
        <f>((SQRT(H20)-1.0935)/0.00208)</f>
        <v>-525.7211538461538</v>
      </c>
      <c r="J20" s="11"/>
      <c r="K20" s="2">
        <f>((SQRT(J20)-0.8807)/0.00068)</f>
        <v>-1295.1470588235293</v>
      </c>
      <c r="L20" s="11"/>
      <c r="M20" s="3">
        <f>(((SQRT(L20)-0.422)/0.01012))</f>
        <v>-41.699604743083</v>
      </c>
      <c r="N20" s="12"/>
      <c r="O20" s="5">
        <f>(((400/(N20+0.14))-4.0062)/0.00328)</f>
        <v>869858.736933798</v>
      </c>
      <c r="P20" s="12"/>
      <c r="Q20" s="5" t="e">
        <f>(((800/P20)-2.0232)/0.00647)</f>
        <v>#DIV/0!</v>
      </c>
    </row>
    <row r="21" spans="1:17" ht="15.75">
      <c r="A21" s="10"/>
      <c r="B21" s="2"/>
      <c r="C21" s="13"/>
      <c r="D21" s="11"/>
      <c r="E21" s="2">
        <f>((SQRT(D21)-1.279)/0.00398)</f>
        <v>-321.35678391959794</v>
      </c>
      <c r="F21" s="11"/>
      <c r="G21" s="2">
        <f>(((100/(F21+0.24))-4.0062)/0.00656)</f>
        <v>62905.55894308944</v>
      </c>
      <c r="H21" s="11"/>
      <c r="I21" s="2">
        <f>((SQRT(H21)-1.0935)/0.00208)</f>
        <v>-525.7211538461538</v>
      </c>
      <c r="J21" s="11"/>
      <c r="K21" s="2">
        <f>((SQRT(J21)-0.8807)/0.00068)</f>
        <v>-1295.1470588235293</v>
      </c>
      <c r="L21" s="11"/>
      <c r="M21" s="3">
        <f>(((SQRT(L21)-0.422)/0.01012))</f>
        <v>-41.699604743083</v>
      </c>
      <c r="N21" s="12"/>
      <c r="O21" s="5">
        <f>(((400/(N21+0.14))-4.0062)/0.00328)</f>
        <v>869858.736933798</v>
      </c>
      <c r="P21" s="12"/>
      <c r="Q21" s="5" t="e">
        <f>(((800/P21)-2.0232)/0.00647)</f>
        <v>#DIV/0!</v>
      </c>
    </row>
    <row r="22" spans="1:17" ht="15.75">
      <c r="A22" s="10"/>
      <c r="B22" s="2"/>
      <c r="C22" s="5"/>
      <c r="D22" s="11"/>
      <c r="E22" s="2">
        <f>((SQRT(D22)-1.279)/0.00398)</f>
        <v>-321.35678391959794</v>
      </c>
      <c r="F22" s="11"/>
      <c r="G22" s="2">
        <f>(((100/(F22+0.24))-4.0062)/0.00656)</f>
        <v>62905.55894308944</v>
      </c>
      <c r="H22" s="11"/>
      <c r="I22" s="2">
        <f>((SQRT(H22)-1.0935)/0.00208)</f>
        <v>-525.7211538461538</v>
      </c>
      <c r="J22" s="11"/>
      <c r="K22" s="2">
        <f>((SQRT(J22)-0.8807)/0.00068)</f>
        <v>-1295.1470588235293</v>
      </c>
      <c r="L22" s="11"/>
      <c r="M22" s="3">
        <f>(((SQRT(L22)-0.422)/0.01012))</f>
        <v>-41.699604743083</v>
      </c>
      <c r="N22" s="12"/>
      <c r="O22" s="5">
        <v>0</v>
      </c>
      <c r="P22" s="12"/>
      <c r="Q22" s="5" t="e">
        <f>(((800/P22)-2.0232)/0.00647)</f>
        <v>#DIV/0!</v>
      </c>
    </row>
    <row r="23" spans="1:17" ht="15.75">
      <c r="A23" s="10" t="e">
        <f>RANK(C23,C4:C39,0)</f>
        <v>#DIV/0!</v>
      </c>
      <c r="B23" s="6"/>
      <c r="C23" s="5" t="e">
        <f>SUM(E23:Q23)</f>
        <v>#DIV/0!</v>
      </c>
      <c r="D23" s="11"/>
      <c r="E23" s="2">
        <f>SUM(E20:E22)-MIN(E20:E22)</f>
        <v>-642.7135678391958</v>
      </c>
      <c r="F23" s="11"/>
      <c r="G23" s="2">
        <f>SUM(G20:G22)-MIN(G20:G22)</f>
        <v>125811.11788617886</v>
      </c>
      <c r="H23" s="11"/>
      <c r="I23" s="2">
        <f>SUM(I20:I22)-MIN(I20:I22)</f>
        <v>-1051.4423076923076</v>
      </c>
      <c r="J23" s="11"/>
      <c r="K23" s="2">
        <f>SUM(K20:K22)-MIN(K20:K22)</f>
        <v>-2590.2941176470586</v>
      </c>
      <c r="L23" s="11"/>
      <c r="M23" s="2">
        <f>SUM(M20:M22)-MIN(M20:M22)</f>
        <v>-83.399209486166</v>
      </c>
      <c r="N23" s="12"/>
      <c r="O23" s="2">
        <f>SUM(O20:O21)-MIN(O20:O21)</f>
        <v>869858.736933798</v>
      </c>
      <c r="P23" s="12"/>
      <c r="Q23" s="2" t="e">
        <f>SUM(Q20:Q22)-MIN(Q20:Q22)</f>
        <v>#DIV/0!</v>
      </c>
    </row>
    <row r="24" spans="1:17" ht="15.75">
      <c r="A24" s="10"/>
      <c r="B24" s="2"/>
      <c r="C24" s="5"/>
      <c r="D24" s="11"/>
      <c r="E24" s="2">
        <f>((SQRT(D24)-1.279)/0.00398)</f>
        <v>-321.35678391959794</v>
      </c>
      <c r="F24" s="11"/>
      <c r="G24" s="2">
        <f>(((100/(F24+0.24))-4.0062)/0.00656)</f>
        <v>62905.55894308944</v>
      </c>
      <c r="H24" s="11"/>
      <c r="I24" s="2">
        <f>((SQRT(H24)-1.0935)/0.00208)</f>
        <v>-525.7211538461538</v>
      </c>
      <c r="J24" s="11"/>
      <c r="K24" s="2">
        <f>((SQRT(J24)-0.8807)/0.00068)</f>
        <v>-1295.1470588235293</v>
      </c>
      <c r="L24" s="11"/>
      <c r="M24" s="3">
        <f>(((SQRT(L24)-0.422)/0.01012))</f>
        <v>-41.699604743083</v>
      </c>
      <c r="N24" s="12"/>
      <c r="O24" s="5">
        <f>(((400/(N24+0.14))-4.0062)/0.00328)</f>
        <v>869858.736933798</v>
      </c>
      <c r="P24" s="12"/>
      <c r="Q24" s="5" t="e">
        <f>(((800/P24)-2.0232)/0.00647)</f>
        <v>#DIV/0!</v>
      </c>
    </row>
    <row r="25" spans="1:17" ht="15.75">
      <c r="A25" s="10"/>
      <c r="B25" s="2"/>
      <c r="C25" s="5"/>
      <c r="D25" s="11"/>
      <c r="E25" s="2">
        <f>((SQRT(D25)-1.279)/0.00398)</f>
        <v>-321.35678391959794</v>
      </c>
      <c r="F25" s="11"/>
      <c r="G25" s="2">
        <f>(((100/(F25+0.24))-4.0062)/0.00656)</f>
        <v>62905.55894308944</v>
      </c>
      <c r="H25" s="11"/>
      <c r="I25" s="2">
        <f>((SQRT(H25)-1.0935)/0.00208)</f>
        <v>-525.7211538461538</v>
      </c>
      <c r="J25" s="11"/>
      <c r="K25" s="2">
        <f>((SQRT(J25)-0.8807)/0.00068)</f>
        <v>-1295.1470588235293</v>
      </c>
      <c r="L25" s="11"/>
      <c r="M25" s="3">
        <f>(((SQRT(L25)-0.422)/0.01012))</f>
        <v>-41.699604743083</v>
      </c>
      <c r="N25" s="12"/>
      <c r="O25" s="5">
        <f>(((400/(N25+0.14))-4.0062)/0.00328)</f>
        <v>869858.736933798</v>
      </c>
      <c r="P25" s="12"/>
      <c r="Q25" s="5" t="e">
        <f>(((800/P25)-2.0232)/0.00647)</f>
        <v>#DIV/0!</v>
      </c>
    </row>
    <row r="26" spans="1:17" ht="15.75">
      <c r="A26" s="10"/>
      <c r="B26" s="2"/>
      <c r="C26" s="5"/>
      <c r="D26" s="11"/>
      <c r="E26" s="2">
        <f>((SQRT(D26)-1.279)/0.00398)</f>
        <v>-321.35678391959794</v>
      </c>
      <c r="F26" s="11"/>
      <c r="G26" s="2">
        <f>(((100/(F26+0.24))-4.0062)/0.00656)</f>
        <v>62905.55894308944</v>
      </c>
      <c r="H26" s="11"/>
      <c r="I26" s="2">
        <f>((SQRT(H26)-1.0935)/0.00208)</f>
        <v>-525.7211538461538</v>
      </c>
      <c r="J26" s="11"/>
      <c r="K26" s="2">
        <f>((SQRT(J26)-0.8807)/0.00068)</f>
        <v>-1295.1470588235293</v>
      </c>
      <c r="L26" s="11"/>
      <c r="M26" s="3">
        <f>(((SQRT(L26)-0.422)/0.01012))</f>
        <v>-41.699604743083</v>
      </c>
      <c r="N26" s="12"/>
      <c r="O26" s="5">
        <v>0</v>
      </c>
      <c r="P26" s="12"/>
      <c r="Q26" s="5" t="e">
        <f>(((800/P26)-2.0232)/0.00647)</f>
        <v>#DIV/0!</v>
      </c>
    </row>
    <row r="27" spans="1:17" ht="15.75">
      <c r="A27" s="10" t="e">
        <f>RANK(C27,C4:C35,0)</f>
        <v>#DIV/0!</v>
      </c>
      <c r="B27" s="6"/>
      <c r="C27" s="5" t="e">
        <f>SUM(E27:Q27)</f>
        <v>#DIV/0!</v>
      </c>
      <c r="D27" s="11"/>
      <c r="E27" s="2">
        <f>SUM(E24:E26)-MIN(E24:E26)</f>
        <v>-642.7135678391958</v>
      </c>
      <c r="F27" s="11"/>
      <c r="G27" s="2">
        <f>SUM(G24:G26)-MIN(G24:G26)</f>
        <v>125811.11788617886</v>
      </c>
      <c r="H27" s="11"/>
      <c r="I27" s="2">
        <f>SUM(I24:I26)-MIN(I24:I26)</f>
        <v>-1051.4423076923076</v>
      </c>
      <c r="J27" s="11"/>
      <c r="K27" s="2">
        <f>SUM(K24:K26)-MIN(K24:K26)</f>
        <v>-2590.2941176470586</v>
      </c>
      <c r="L27" s="11"/>
      <c r="M27" s="2">
        <f>SUM(M24:M26)-MIN(M24:M26)</f>
        <v>-83.399209486166</v>
      </c>
      <c r="N27" s="12"/>
      <c r="O27" s="2">
        <f>SUM(O24:O25)-MIN(O24:O25)</f>
        <v>869858.736933798</v>
      </c>
      <c r="P27" s="12"/>
      <c r="Q27" s="2" t="e">
        <f>SUM(Q24:Q26)-MIN(Q24:Q26)</f>
        <v>#DIV/0!</v>
      </c>
    </row>
    <row r="28" spans="1:17" ht="15.75">
      <c r="A28" s="10"/>
      <c r="B28" s="2"/>
      <c r="C28" s="5"/>
      <c r="D28" s="11"/>
      <c r="E28" s="2">
        <f>((SQRT(D28)-1.279)/0.00398)</f>
        <v>-321.35678391959794</v>
      </c>
      <c r="F28" s="11"/>
      <c r="G28" s="2">
        <f>(((100/(F28+0.24))-4.0062)/0.00656)</f>
        <v>62905.55894308944</v>
      </c>
      <c r="H28" s="11"/>
      <c r="I28" s="2">
        <f>((SQRT(H28)-1.0935)/0.00208)</f>
        <v>-525.7211538461538</v>
      </c>
      <c r="J28" s="11"/>
      <c r="K28" s="2">
        <f>((SQRT(J28)-0.8807)/0.00068)</f>
        <v>-1295.1470588235293</v>
      </c>
      <c r="L28" s="11"/>
      <c r="M28" s="3">
        <f>(((SQRT(L28)-0.422)/0.01012))</f>
        <v>-41.699604743083</v>
      </c>
      <c r="N28" s="12"/>
      <c r="O28" s="5">
        <f>(((400/(N28+0.14))-4.0062)/0.00328)</f>
        <v>869858.736933798</v>
      </c>
      <c r="P28" s="12"/>
      <c r="Q28" s="5" t="e">
        <f>(((800/P28)-2.0232)/0.00647)</f>
        <v>#DIV/0!</v>
      </c>
    </row>
    <row r="29" spans="1:17" ht="15.75">
      <c r="A29" s="10"/>
      <c r="B29" s="2"/>
      <c r="C29" s="5"/>
      <c r="D29" s="11"/>
      <c r="E29" s="2">
        <f>((SQRT(D29)-1.279)/0.00398)</f>
        <v>-321.35678391959794</v>
      </c>
      <c r="F29" s="11"/>
      <c r="G29" s="2">
        <f>(((100/(F29+0.24))-4.0062)/0.00656)</f>
        <v>62905.55894308944</v>
      </c>
      <c r="H29" s="11"/>
      <c r="I29" s="2">
        <f>((SQRT(H29)-1.0935)/0.00208)</f>
        <v>-525.7211538461538</v>
      </c>
      <c r="J29" s="11"/>
      <c r="K29" s="2">
        <f>((SQRT(J29)-0.8807)/0.00068)</f>
        <v>-1295.1470588235293</v>
      </c>
      <c r="L29" s="11"/>
      <c r="M29" s="3">
        <f>(((SQRT(L29)-0.422)/0.01012))</f>
        <v>-41.699604743083</v>
      </c>
      <c r="N29" s="12"/>
      <c r="O29" s="5">
        <f>(((400/(N29+0.14))-4.0062)/0.00328)</f>
        <v>869858.736933798</v>
      </c>
      <c r="P29" s="12"/>
      <c r="Q29" s="5" t="e">
        <f>(((800/P29)-2.0232)/0.00647)</f>
        <v>#DIV/0!</v>
      </c>
    </row>
    <row r="30" spans="1:17" ht="15.75">
      <c r="A30" s="10"/>
      <c r="B30" s="2"/>
      <c r="C30" s="5"/>
      <c r="D30" s="11"/>
      <c r="E30" s="2">
        <f>((SQRT(D30)-1.279)/0.00398)</f>
        <v>-321.35678391959794</v>
      </c>
      <c r="F30" s="11"/>
      <c r="G30" s="2">
        <f>(((100/(F30+0.24))-4.0062)/0.00656)</f>
        <v>62905.55894308944</v>
      </c>
      <c r="H30" s="11"/>
      <c r="I30" s="2">
        <f>((SQRT(H30)-1.0935)/0.00208)</f>
        <v>-525.7211538461538</v>
      </c>
      <c r="J30" s="11"/>
      <c r="K30" s="2">
        <f>((SQRT(J30)-0.8807)/0.00068)</f>
        <v>-1295.1470588235293</v>
      </c>
      <c r="L30" s="11"/>
      <c r="M30" s="3">
        <f>(((SQRT(L30)-0.422)/0.01012))</f>
        <v>-41.699604743083</v>
      </c>
      <c r="N30" s="12"/>
      <c r="O30" s="5">
        <v>0</v>
      </c>
      <c r="P30" s="12"/>
      <c r="Q30" s="5" t="e">
        <f>(((800/P30)-2.0232)/0.00647)</f>
        <v>#DIV/0!</v>
      </c>
    </row>
    <row r="31" spans="1:17" ht="15.75">
      <c r="A31" s="10" t="e">
        <f>RANK(C31,C4:C35,0)</f>
        <v>#DIV/0!</v>
      </c>
      <c r="B31" s="6"/>
      <c r="C31" s="5" t="e">
        <f>SUM(E31:Q31)</f>
        <v>#DIV/0!</v>
      </c>
      <c r="D31" s="11"/>
      <c r="E31" s="2">
        <f>SUM(E28:E30)-MIN(E28:E30)</f>
        <v>-642.7135678391958</v>
      </c>
      <c r="F31" s="11"/>
      <c r="G31" s="2">
        <f>SUM(G28:G30)-MIN(G28:G30)</f>
        <v>125811.11788617886</v>
      </c>
      <c r="H31" s="11"/>
      <c r="I31" s="2">
        <f>SUM(I28:I30)-MIN(I28:I30)</f>
        <v>-1051.4423076923076</v>
      </c>
      <c r="J31" s="11"/>
      <c r="K31" s="2">
        <f>SUM(K28:K30)-MIN(K28:K30)</f>
        <v>-2590.2941176470586</v>
      </c>
      <c r="L31" s="11"/>
      <c r="M31" s="2">
        <f>SUM(M28:M30)-MIN(M28:M30)</f>
        <v>-83.399209486166</v>
      </c>
      <c r="N31" s="12"/>
      <c r="O31" s="2">
        <f>SUM(O28:O29)-MIN(O28:O29)</f>
        <v>869858.736933798</v>
      </c>
      <c r="P31" s="12"/>
      <c r="Q31" s="2" t="e">
        <f>SUM(Q28:Q30)-MIN(Q28:Q30)</f>
        <v>#DIV/0!</v>
      </c>
    </row>
    <row r="32" spans="1:17" ht="15.75">
      <c r="A32" s="10"/>
      <c r="B32" s="2"/>
      <c r="C32" s="5"/>
      <c r="D32" s="11"/>
      <c r="E32" s="2">
        <f>((SQRT(D32)-1.279)/0.00398)</f>
        <v>-321.35678391959794</v>
      </c>
      <c r="F32" s="11"/>
      <c r="G32" s="2">
        <f>(((100/(F32+0.24))-4.0062)/0.00656)</f>
        <v>62905.55894308944</v>
      </c>
      <c r="H32" s="11"/>
      <c r="I32" s="2">
        <f>((SQRT(H32)-1.0935)/0.00208)</f>
        <v>-525.7211538461538</v>
      </c>
      <c r="J32" s="11"/>
      <c r="K32" s="2">
        <f>((SQRT(J32)-0.8807)/0.00068)</f>
        <v>-1295.1470588235293</v>
      </c>
      <c r="L32" s="11"/>
      <c r="M32" s="3">
        <f>(((SQRT(L32)-0.422)/0.01012))</f>
        <v>-41.699604743083</v>
      </c>
      <c r="N32" s="12"/>
      <c r="O32" s="5">
        <f>(((400/(N32+0.14))-4.0062)/0.00328)</f>
        <v>869858.736933798</v>
      </c>
      <c r="P32" s="12"/>
      <c r="Q32" s="5" t="e">
        <f>(((800/P32)-2.0232)/0.00647)</f>
        <v>#DIV/0!</v>
      </c>
    </row>
    <row r="33" spans="1:17" ht="15.75">
      <c r="A33" s="10"/>
      <c r="B33" s="2"/>
      <c r="C33" s="5"/>
      <c r="D33" s="11"/>
      <c r="E33" s="2">
        <f>((SQRT(D33)-1.279)/0.00398)</f>
        <v>-321.35678391959794</v>
      </c>
      <c r="F33" s="11"/>
      <c r="G33" s="2">
        <f>(((100/(F33+0.24))-4.0062)/0.00656)</f>
        <v>62905.55894308944</v>
      </c>
      <c r="H33" s="11"/>
      <c r="I33" s="2">
        <f>((SQRT(H33)-1.0935)/0.00208)</f>
        <v>-525.7211538461538</v>
      </c>
      <c r="J33" s="11"/>
      <c r="K33" s="2">
        <f>((SQRT(J33)-0.8807)/0.00068)</f>
        <v>-1295.1470588235293</v>
      </c>
      <c r="L33" s="11"/>
      <c r="M33" s="3">
        <f>(((SQRT(L33)-0.422)/0.01012))</f>
        <v>-41.699604743083</v>
      </c>
      <c r="N33" s="12"/>
      <c r="O33" s="5">
        <f>(((400/(N33+0.14))-4.0062)/0.00328)</f>
        <v>869858.736933798</v>
      </c>
      <c r="P33" s="12"/>
      <c r="Q33" s="5" t="e">
        <f>(((800/P33)-2.0232)/0.00647)</f>
        <v>#DIV/0!</v>
      </c>
    </row>
    <row r="34" spans="1:17" ht="15.75">
      <c r="A34" s="10"/>
      <c r="B34" s="2"/>
      <c r="C34" s="5"/>
      <c r="D34" s="11"/>
      <c r="E34" s="2">
        <f>((SQRT(D34)-1.279)/0.00398)</f>
        <v>-321.35678391959794</v>
      </c>
      <c r="F34" s="11"/>
      <c r="G34" s="2">
        <f>(((100/(F34+0.24))-4.0062)/0.00656)</f>
        <v>62905.55894308944</v>
      </c>
      <c r="H34" s="11"/>
      <c r="I34" s="2">
        <f>((SQRT(H34)-1.0935)/0.00208)</f>
        <v>-525.7211538461538</v>
      </c>
      <c r="J34" s="11"/>
      <c r="K34" s="2">
        <f>((SQRT(J34)-0.8807)/0.00068)</f>
        <v>-1295.1470588235293</v>
      </c>
      <c r="L34" s="11"/>
      <c r="M34" s="3">
        <f>(((SQRT(L34)-0.422)/0.01012))</f>
        <v>-41.699604743083</v>
      </c>
      <c r="N34" s="12"/>
      <c r="O34" s="5">
        <v>0</v>
      </c>
      <c r="P34" s="12"/>
      <c r="Q34" s="5" t="e">
        <f>(((800/P34)-2.0232)/0.00647)</f>
        <v>#DIV/0!</v>
      </c>
    </row>
    <row r="35" spans="1:17" ht="15.75">
      <c r="A35" s="10" t="e">
        <f>RANK(C35,C4:C39,0)</f>
        <v>#DIV/0!</v>
      </c>
      <c r="B35" s="6"/>
      <c r="C35" s="5" t="e">
        <f>SUM(E35:Q35)</f>
        <v>#DIV/0!</v>
      </c>
      <c r="D35" s="11"/>
      <c r="E35" s="2">
        <f>SUM(E32:E34)-MIN(E32:E34)</f>
        <v>-642.7135678391958</v>
      </c>
      <c r="F35" s="11"/>
      <c r="G35" s="2">
        <f>SUM(G32:G34)-MIN(G32:G34)</f>
        <v>125811.11788617886</v>
      </c>
      <c r="H35" s="11"/>
      <c r="I35" s="2">
        <f>SUM(I32:I34)-MIN(I32:I34)</f>
        <v>-1051.4423076923076</v>
      </c>
      <c r="J35" s="11"/>
      <c r="K35" s="2">
        <f>SUM(K32:K34)-MIN(K32:K34)</f>
        <v>-2590.2941176470586</v>
      </c>
      <c r="L35" s="11"/>
      <c r="M35" s="2">
        <f>SUM(M32:M34)-MIN(M32:M34)</f>
        <v>-83.399209486166</v>
      </c>
      <c r="N35" s="12"/>
      <c r="O35" s="2">
        <f>SUM(O32:O33)-MIN(O32:O33)</f>
        <v>869858.736933798</v>
      </c>
      <c r="P35" s="12"/>
      <c r="Q35" s="2" t="e">
        <f>SUM(Q32:Q34)-MIN(Q32:Q34)</f>
        <v>#DIV/0!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Q35"/>
  <sheetViews>
    <sheetView zoomScalePageLayoutView="0" workbookViewId="0" topLeftCell="A1">
      <selection activeCell="P4" sqref="P4:P35"/>
    </sheetView>
  </sheetViews>
  <sheetFormatPr defaultColWidth="11.421875" defaultRowHeight="15"/>
  <cols>
    <col min="1" max="1" width="6.7109375" style="0" bestFit="1" customWidth="1"/>
    <col min="2" max="2" width="27.421875" style="0" bestFit="1" customWidth="1"/>
    <col min="3" max="3" width="18.7109375" style="0" bestFit="1" customWidth="1"/>
    <col min="4" max="4" width="7.7109375" style="0" bestFit="1" customWidth="1"/>
    <col min="5" max="5" width="8.28125" style="0" bestFit="1" customWidth="1"/>
    <col min="6" max="6" width="7.00390625" style="0" bestFit="1" customWidth="1"/>
    <col min="7" max="7" width="8.28125" style="0" bestFit="1" customWidth="1"/>
    <col min="8" max="8" width="8.140625" style="0" customWidth="1"/>
    <col min="9" max="9" width="8.28125" style="0" bestFit="1" customWidth="1"/>
    <col min="10" max="10" width="7.7109375" style="0" customWidth="1"/>
    <col min="11" max="11" width="8.28125" style="0" bestFit="1" customWidth="1"/>
    <col min="12" max="12" width="7.421875" style="0" customWidth="1"/>
    <col min="13" max="13" width="8.28125" style="0" bestFit="1" customWidth="1"/>
    <col min="14" max="14" width="8.421875" style="0" bestFit="1" customWidth="1"/>
    <col min="15" max="17" width="8.28125" style="0" bestFit="1" customWidth="1"/>
  </cols>
  <sheetData>
    <row r="1" spans="1:17" ht="20.25">
      <c r="A1" s="14"/>
      <c r="B1" s="15" t="s">
        <v>21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0.25">
      <c r="A2" s="1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>
      <c r="A3" s="10" t="s">
        <v>18</v>
      </c>
      <c r="B3" s="7" t="s">
        <v>0</v>
      </c>
      <c r="C3" s="4" t="s">
        <v>9</v>
      </c>
      <c r="D3" s="1" t="s">
        <v>1</v>
      </c>
      <c r="E3" s="1"/>
      <c r="F3" s="1" t="s">
        <v>11</v>
      </c>
      <c r="G3" s="1"/>
      <c r="H3" s="1" t="s">
        <v>3</v>
      </c>
      <c r="I3" s="1"/>
      <c r="J3" s="1" t="s">
        <v>4</v>
      </c>
      <c r="K3" s="1"/>
      <c r="L3" s="1" t="s">
        <v>12</v>
      </c>
      <c r="M3" s="1"/>
      <c r="N3" s="1" t="s">
        <v>13</v>
      </c>
      <c r="O3" s="1"/>
      <c r="P3" s="1" t="s">
        <v>20</v>
      </c>
      <c r="Q3" s="5"/>
    </row>
    <row r="4" spans="1:17" ht="15.75">
      <c r="A4" s="10"/>
      <c r="B4" s="8"/>
      <c r="C4" s="5"/>
      <c r="D4" s="12"/>
      <c r="E4" s="2">
        <f>((SQRT(D4)-1.279)/0.00398)</f>
        <v>-321.35678391959794</v>
      </c>
      <c r="F4" s="12"/>
      <c r="G4" s="2">
        <f>(((75/(F4+0.24))-3.998)/0.0066)</f>
        <v>46742.72727272727</v>
      </c>
      <c r="H4" s="12"/>
      <c r="I4" s="2">
        <f>((SQRT(H4)-1.0935)/0.00208)</f>
        <v>-525.7211538461538</v>
      </c>
      <c r="J4" s="12"/>
      <c r="K4" s="2">
        <f>((SQRT(J4)-0.8807)/0.00068)</f>
        <v>-1295.1470588235293</v>
      </c>
      <c r="L4" s="12"/>
      <c r="M4" s="2">
        <f>((SQRT(L4)-1.4149)/0.01039)</f>
        <v>-136.17901828681426</v>
      </c>
      <c r="N4" s="12"/>
      <c r="O4" s="5">
        <f>(((300/(N4+0.24))-3.998)/0.0033)</f>
        <v>377576.36363636365</v>
      </c>
      <c r="P4" s="12"/>
      <c r="Q4" s="5" t="e">
        <f>(((800/P4)-2.0232)/0.00647)</f>
        <v>#DIV/0!</v>
      </c>
    </row>
    <row r="5" spans="1:17" ht="15.75">
      <c r="A5" s="10"/>
      <c r="B5" s="8"/>
      <c r="C5" s="5"/>
      <c r="D5" s="12"/>
      <c r="E5" s="2">
        <f>((SQRT(D5)-1.279)/0.00398)</f>
        <v>-321.35678391959794</v>
      </c>
      <c r="F5" s="12"/>
      <c r="G5" s="2">
        <f>(((75/(F5+0.24))-3.998)/0.0066)</f>
        <v>46742.72727272727</v>
      </c>
      <c r="H5" s="12"/>
      <c r="I5" s="2">
        <f>((SQRT(H5)-1.0935)/0.00208)</f>
        <v>-525.7211538461538</v>
      </c>
      <c r="J5" s="12"/>
      <c r="K5" s="2">
        <f>((SQRT(J5)-0.8807)/0.00068)</f>
        <v>-1295.1470588235293</v>
      </c>
      <c r="L5" s="12"/>
      <c r="M5" s="2">
        <f>((SQRT(L5)-1.4149)/0.01039)</f>
        <v>-136.17901828681426</v>
      </c>
      <c r="N5" s="12"/>
      <c r="O5" s="5">
        <f>(((300/(N5+0.24))-3.998)/0.0033)</f>
        <v>377576.36363636365</v>
      </c>
      <c r="P5" s="12"/>
      <c r="Q5" s="5" t="e">
        <f>(((800/P5)-2.0232)/0.00647)</f>
        <v>#DIV/0!</v>
      </c>
    </row>
    <row r="6" spans="1:17" ht="15.75">
      <c r="A6" s="10"/>
      <c r="B6" s="8"/>
      <c r="C6" s="5"/>
      <c r="D6" s="12"/>
      <c r="E6" s="2">
        <f>((SQRT(D6)-1.279)/0.00398)</f>
        <v>-321.35678391959794</v>
      </c>
      <c r="F6" s="12"/>
      <c r="G6" s="2">
        <f>(((75/(F6+0.24))-3.998)/0.0066)</f>
        <v>46742.72727272727</v>
      </c>
      <c r="H6" s="12"/>
      <c r="I6" s="2">
        <f>((SQRT(H6)-1.0935)/0.00208)</f>
        <v>-525.7211538461538</v>
      </c>
      <c r="J6" s="12"/>
      <c r="K6" s="2">
        <f>((SQRT(J6)-0.8807)/0.00068)</f>
        <v>-1295.1470588235293</v>
      </c>
      <c r="L6" s="12"/>
      <c r="M6" s="2">
        <f>((SQRT(L6)-1.4149)/0.01039)</f>
        <v>-136.17901828681426</v>
      </c>
      <c r="N6" s="12"/>
      <c r="O6" s="5">
        <v>0</v>
      </c>
      <c r="P6" s="12"/>
      <c r="Q6" s="5" t="e">
        <f>(((800/P6)-2.0232)/0.00647)</f>
        <v>#DIV/0!</v>
      </c>
    </row>
    <row r="7" spans="1:17" ht="15.75">
      <c r="A7" s="10" t="e">
        <f>RANK(C7,C4:C35,0)</f>
        <v>#DIV/0!</v>
      </c>
      <c r="B7" s="9"/>
      <c r="C7" s="5" t="e">
        <f>SUM(E7:Q7)</f>
        <v>#DIV/0!</v>
      </c>
      <c r="D7" s="11"/>
      <c r="E7" s="2">
        <f>SUM(E4:E6)-MIN(E4:E6)</f>
        <v>-642.7135678391958</v>
      </c>
      <c r="F7" s="11"/>
      <c r="G7" s="2">
        <f>SUM(G4:G6)-MIN(G4:G6)</f>
        <v>93485.45454545456</v>
      </c>
      <c r="H7" s="11"/>
      <c r="I7" s="2">
        <f>SUM(I4:I6)-MIN(I4:I6)</f>
        <v>-1051.4423076923076</v>
      </c>
      <c r="J7" s="11"/>
      <c r="K7" s="2">
        <f>SUM(K4:K6)-MIN(K4:K6)</f>
        <v>-2590.2941176470586</v>
      </c>
      <c r="L7" s="11"/>
      <c r="M7" s="2">
        <f>SUM(M4:M6)-MIN(M4:M6)</f>
        <v>-272.3580365736285</v>
      </c>
      <c r="N7" s="12"/>
      <c r="O7" s="2">
        <f>SUM(O4:O5)-MIN(O4:O5)</f>
        <v>377576.36363636365</v>
      </c>
      <c r="P7" s="12"/>
      <c r="Q7" s="2" t="e">
        <f>SUM(Q4:Q6)-MIN(Q4:Q6)</f>
        <v>#DIV/0!</v>
      </c>
    </row>
    <row r="8" spans="1:17" ht="15.75">
      <c r="A8" s="10"/>
      <c r="B8" s="8"/>
      <c r="C8" s="5"/>
      <c r="D8" s="12"/>
      <c r="E8" s="2">
        <f>((SQRT(D8)-1.279)/0.00398)</f>
        <v>-321.35678391959794</v>
      </c>
      <c r="F8" s="12"/>
      <c r="G8" s="2">
        <f>(((75/(F8+0.24))-3.998)/0.0066)</f>
        <v>46742.72727272727</v>
      </c>
      <c r="H8" s="12"/>
      <c r="I8" s="2">
        <f>((SQRT(H8)-1.0935)/0.00208)</f>
        <v>-525.7211538461538</v>
      </c>
      <c r="J8" s="12"/>
      <c r="K8" s="2">
        <f>((SQRT(J8)-0.8807)/0.00068)</f>
        <v>-1295.1470588235293</v>
      </c>
      <c r="L8" s="12"/>
      <c r="M8" s="2">
        <f>((SQRT(L8)-1.4149)/0.01039)</f>
        <v>-136.17901828681426</v>
      </c>
      <c r="N8" s="12"/>
      <c r="O8" s="5">
        <f>(((300/(N8+0.24))-3.998)/0.0033)</f>
        <v>377576.36363636365</v>
      </c>
      <c r="P8" s="12"/>
      <c r="Q8" s="5" t="e">
        <f>(((800/P8)-2.0232)/0.00647)</f>
        <v>#DIV/0!</v>
      </c>
    </row>
    <row r="9" spans="1:17" ht="15.75">
      <c r="A9" s="10"/>
      <c r="B9" s="8"/>
      <c r="C9" s="5"/>
      <c r="D9" s="12"/>
      <c r="E9" s="2">
        <f>((SQRT(D9)-1.279)/0.00398)</f>
        <v>-321.35678391959794</v>
      </c>
      <c r="F9" s="12"/>
      <c r="G9" s="2">
        <f>(((75/(F9+0.24))-3.998)/0.0066)</f>
        <v>46742.72727272727</v>
      </c>
      <c r="H9" s="12"/>
      <c r="I9" s="2">
        <f>((SQRT(H9)-1.0935)/0.00208)</f>
        <v>-525.7211538461538</v>
      </c>
      <c r="J9" s="12"/>
      <c r="K9" s="2">
        <f>((SQRT(J9)-0.8807)/0.00068)</f>
        <v>-1295.1470588235293</v>
      </c>
      <c r="L9" s="12"/>
      <c r="M9" s="2">
        <f>((SQRT(L9)-1.4149)/0.01039)</f>
        <v>-136.17901828681426</v>
      </c>
      <c r="N9" s="12"/>
      <c r="O9" s="5">
        <f>(((300/(N9+0.24))-3.998)/0.0033)</f>
        <v>377576.36363636365</v>
      </c>
      <c r="P9" s="12"/>
      <c r="Q9" s="5" t="e">
        <f>(((800/P9)-2.0232)/0.00647)</f>
        <v>#DIV/0!</v>
      </c>
    </row>
    <row r="10" spans="1:17" ht="15.75">
      <c r="A10" s="10"/>
      <c r="B10" s="8"/>
      <c r="C10" s="5"/>
      <c r="D10" s="12"/>
      <c r="E10" s="2">
        <f>((SQRT(D10)-1.279)/0.00398)</f>
        <v>-321.35678391959794</v>
      </c>
      <c r="F10" s="12"/>
      <c r="G10" s="2">
        <f>(((75/(F10+0.24))-3.998)/0.0066)</f>
        <v>46742.72727272727</v>
      </c>
      <c r="H10" s="12"/>
      <c r="I10" s="2">
        <f>((SQRT(H10)-1.0935)/0.00208)</f>
        <v>-525.7211538461538</v>
      </c>
      <c r="J10" s="12"/>
      <c r="K10" s="2">
        <f>((SQRT(J10)-0.8807)/0.00068)</f>
        <v>-1295.1470588235293</v>
      </c>
      <c r="L10" s="12"/>
      <c r="M10" s="2">
        <f>((SQRT(L10)-1.4149)/0.01039)</f>
        <v>-136.17901828681426</v>
      </c>
      <c r="N10" s="12"/>
      <c r="O10" s="5">
        <v>0</v>
      </c>
      <c r="P10" s="12"/>
      <c r="Q10" s="5" t="e">
        <f>(((800/P10)-2.0232)/0.00647)</f>
        <v>#DIV/0!</v>
      </c>
    </row>
    <row r="11" spans="1:17" ht="15.75">
      <c r="A11" s="10" t="e">
        <f>RANK(C11,C4:C35,0)</f>
        <v>#DIV/0!</v>
      </c>
      <c r="B11" s="9"/>
      <c r="C11" s="5" t="e">
        <f>SUM(E11:Q11)</f>
        <v>#DIV/0!</v>
      </c>
      <c r="D11" s="11"/>
      <c r="E11" s="2">
        <f>SUM(E8:E10)-MIN(E8:E10)</f>
        <v>-642.7135678391958</v>
      </c>
      <c r="F11" s="11"/>
      <c r="G11" s="2">
        <f>SUM(G8:G10)-MIN(G8:G10)</f>
        <v>93485.45454545456</v>
      </c>
      <c r="H11" s="11"/>
      <c r="I11" s="2">
        <f>SUM(I8:I10)-MIN(I8:I10)</f>
        <v>-1051.4423076923076</v>
      </c>
      <c r="J11" s="11"/>
      <c r="K11" s="2">
        <f>SUM(K8:K10)-MIN(K8:K10)</f>
        <v>-2590.2941176470586</v>
      </c>
      <c r="L11" s="11"/>
      <c r="M11" s="2">
        <f>SUM(M8:M10)-MIN(M8:M10)</f>
        <v>-272.3580365736285</v>
      </c>
      <c r="N11" s="12"/>
      <c r="O11" s="2">
        <f>SUM(O8:O9)-MIN(O8:O9)</f>
        <v>377576.36363636365</v>
      </c>
      <c r="P11" s="12"/>
      <c r="Q11" s="2" t="e">
        <f>SUM(Q8:Q10)-MIN(Q8:Q10)</f>
        <v>#DIV/0!</v>
      </c>
    </row>
    <row r="12" spans="1:17" ht="15.75">
      <c r="A12" s="10"/>
      <c r="B12" s="8"/>
      <c r="C12" s="5"/>
      <c r="D12" s="12"/>
      <c r="E12" s="2">
        <f>((SQRT(D12)-1.279)/0.00398)</f>
        <v>-321.35678391959794</v>
      </c>
      <c r="F12" s="12"/>
      <c r="G12" s="2">
        <f>(((75/(F12+0.24))-3.998)/0.0066)</f>
        <v>46742.72727272727</v>
      </c>
      <c r="H12" s="12"/>
      <c r="I12" s="2">
        <f>((SQRT(H12)-1.0935)/0.00208)</f>
        <v>-525.7211538461538</v>
      </c>
      <c r="J12" s="12"/>
      <c r="K12" s="2">
        <f>((SQRT(J12)-0.8807)/0.00068)</f>
        <v>-1295.1470588235293</v>
      </c>
      <c r="L12" s="12"/>
      <c r="M12" s="2">
        <f>((SQRT(L12)-1.4149)/0.01039)</f>
        <v>-136.17901828681426</v>
      </c>
      <c r="N12" s="12"/>
      <c r="O12" s="5">
        <f>(((300/(N12+0.24))-3.998)/0.0033)</f>
        <v>377576.36363636365</v>
      </c>
      <c r="P12" s="12"/>
      <c r="Q12" s="5" t="e">
        <f>(((800/P12)-2.0232)/0.00647)</f>
        <v>#DIV/0!</v>
      </c>
    </row>
    <row r="13" spans="1:17" ht="15.75">
      <c r="A13" s="10"/>
      <c r="B13" s="8"/>
      <c r="C13" s="5"/>
      <c r="D13" s="12"/>
      <c r="E13" s="2">
        <f>((SQRT(D13)-1.279)/0.00398)</f>
        <v>-321.35678391959794</v>
      </c>
      <c r="F13" s="12"/>
      <c r="G13" s="2">
        <f>(((75/(F13+0.24))-3.998)/0.0066)</f>
        <v>46742.72727272727</v>
      </c>
      <c r="H13" s="12"/>
      <c r="I13" s="2">
        <f>((SQRT(H13)-1.0935)/0.00208)</f>
        <v>-525.7211538461538</v>
      </c>
      <c r="J13" s="12"/>
      <c r="K13" s="2">
        <f>((SQRT(J13)-0.8807)/0.00068)</f>
        <v>-1295.1470588235293</v>
      </c>
      <c r="L13" s="12"/>
      <c r="M13" s="2">
        <f>((SQRT(L13)-1.4149)/0.01039)</f>
        <v>-136.17901828681426</v>
      </c>
      <c r="N13" s="12"/>
      <c r="O13" s="5">
        <f>(((300/(N13+0.24))-3.998)/0.0033)</f>
        <v>377576.36363636365</v>
      </c>
      <c r="P13" s="12"/>
      <c r="Q13" s="5" t="e">
        <f>(((800/P13)-2.0232)/0.00647)</f>
        <v>#DIV/0!</v>
      </c>
    </row>
    <row r="14" spans="1:17" ht="15.75">
      <c r="A14" s="10"/>
      <c r="B14" s="8"/>
      <c r="C14" s="5"/>
      <c r="D14" s="12"/>
      <c r="E14" s="2">
        <f>((SQRT(D14)-1.279)/0.00398)</f>
        <v>-321.35678391959794</v>
      </c>
      <c r="F14" s="12"/>
      <c r="G14" s="2">
        <f>(((75/(F14+0.24))-3.998)/0.0066)</f>
        <v>46742.72727272727</v>
      </c>
      <c r="H14" s="12"/>
      <c r="I14" s="2">
        <f>((SQRT(H14)-1.0935)/0.00208)</f>
        <v>-525.7211538461538</v>
      </c>
      <c r="J14" s="12"/>
      <c r="K14" s="2">
        <f>((SQRT(J14)-0.8807)/0.00068)</f>
        <v>-1295.1470588235293</v>
      </c>
      <c r="L14" s="12"/>
      <c r="M14" s="2">
        <f>((SQRT(L14)-1.4149)/0.01039)</f>
        <v>-136.17901828681426</v>
      </c>
      <c r="N14" s="12"/>
      <c r="O14" s="5">
        <v>0</v>
      </c>
      <c r="P14" s="12"/>
      <c r="Q14" s="5" t="e">
        <f>(((800/P14)-2.0232)/0.00647)</f>
        <v>#DIV/0!</v>
      </c>
    </row>
    <row r="15" spans="1:17" ht="15.75">
      <c r="A15" s="10" t="e">
        <f>RANK(C15,C4:C35,0)</f>
        <v>#DIV/0!</v>
      </c>
      <c r="B15" s="9"/>
      <c r="C15" s="5" t="e">
        <f>SUM(E15:Q15)</f>
        <v>#DIV/0!</v>
      </c>
      <c r="D15" s="11"/>
      <c r="E15" s="2">
        <f>SUM(E12:E14)-MIN(E12:E14)</f>
        <v>-642.7135678391958</v>
      </c>
      <c r="F15" s="11"/>
      <c r="G15" s="2">
        <f>SUM(G12:G14)-MIN(G12:G14)</f>
        <v>93485.45454545456</v>
      </c>
      <c r="H15" s="11"/>
      <c r="I15" s="2">
        <f>SUM(I12:I14)-MIN(I12:I14)</f>
        <v>-1051.4423076923076</v>
      </c>
      <c r="J15" s="11"/>
      <c r="K15" s="2">
        <f>SUM(K12:K14)-MIN(K12:K14)</f>
        <v>-2590.2941176470586</v>
      </c>
      <c r="L15" s="11"/>
      <c r="M15" s="2">
        <f>SUM(M12:M14)-MIN(M12:M14)</f>
        <v>-272.3580365736285</v>
      </c>
      <c r="N15" s="12"/>
      <c r="O15" s="2">
        <f>SUM(O12:O13)-MIN(O12:O13)</f>
        <v>377576.36363636365</v>
      </c>
      <c r="P15" s="12"/>
      <c r="Q15" s="2" t="e">
        <f>SUM(Q12:Q14)-MIN(Q12:Q14)</f>
        <v>#DIV/0!</v>
      </c>
    </row>
    <row r="16" spans="1:17" ht="15.75">
      <c r="A16" s="10"/>
      <c r="B16" s="8"/>
      <c r="C16" s="5"/>
      <c r="D16" s="12"/>
      <c r="E16" s="2">
        <f>((SQRT(D16)-1.279)/0.00398)</f>
        <v>-321.35678391959794</v>
      </c>
      <c r="F16" s="12"/>
      <c r="G16" s="2">
        <f>(((75/(F16+0.24))-3.998)/0.0066)</f>
        <v>46742.72727272727</v>
      </c>
      <c r="H16" s="12"/>
      <c r="I16" s="2">
        <f>((SQRT(H16)-1.0935)/0.00208)</f>
        <v>-525.7211538461538</v>
      </c>
      <c r="J16" s="12"/>
      <c r="K16" s="2">
        <f>((SQRT(J16)-0.8807)/0.00068)</f>
        <v>-1295.1470588235293</v>
      </c>
      <c r="L16" s="12"/>
      <c r="M16" s="2">
        <f>((SQRT(L16)-1.4149)/0.01039)</f>
        <v>-136.17901828681426</v>
      </c>
      <c r="N16" s="12"/>
      <c r="O16" s="5">
        <f>(((300/(N16+0.24))-3.998)/0.0033)</f>
        <v>377576.36363636365</v>
      </c>
      <c r="P16" s="12"/>
      <c r="Q16" s="5" t="e">
        <f>(((800/P16)-2.0232)/0.00647)</f>
        <v>#DIV/0!</v>
      </c>
    </row>
    <row r="17" spans="1:17" ht="15.75">
      <c r="A17" s="10"/>
      <c r="B17" s="8"/>
      <c r="C17" s="5"/>
      <c r="D17" s="12"/>
      <c r="E17" s="2">
        <f>((SQRT(D17)-1.279)/0.00398)</f>
        <v>-321.35678391959794</v>
      </c>
      <c r="F17" s="12"/>
      <c r="G17" s="2">
        <f>(((75/(F17+0.24))-3.998)/0.0066)</f>
        <v>46742.72727272727</v>
      </c>
      <c r="H17" s="12"/>
      <c r="I17" s="2">
        <f>((SQRT(H17)-1.0935)/0.00208)</f>
        <v>-525.7211538461538</v>
      </c>
      <c r="J17" s="12"/>
      <c r="K17" s="2">
        <f>((SQRT(J17)-0.8807)/0.00068)</f>
        <v>-1295.1470588235293</v>
      </c>
      <c r="L17" s="12"/>
      <c r="M17" s="2">
        <f>((SQRT(L17)-1.4149)/0.01039)</f>
        <v>-136.17901828681426</v>
      </c>
      <c r="N17" s="12"/>
      <c r="O17" s="5">
        <f>(((300/(N17+0.24))-3.998)/0.0033)</f>
        <v>377576.36363636365</v>
      </c>
      <c r="P17" s="12"/>
      <c r="Q17" s="5" t="e">
        <f>(((800/P17)-2.0232)/0.00647)</f>
        <v>#DIV/0!</v>
      </c>
    </row>
    <row r="18" spans="1:17" ht="15.75">
      <c r="A18" s="10"/>
      <c r="B18" s="8"/>
      <c r="C18" s="5"/>
      <c r="D18" s="12"/>
      <c r="E18" s="2">
        <f>((SQRT(D18)-1.279)/0.00398)</f>
        <v>-321.35678391959794</v>
      </c>
      <c r="F18" s="12"/>
      <c r="G18" s="2">
        <f>(((75/(F18+0.24))-3.998)/0.0066)</f>
        <v>46742.72727272727</v>
      </c>
      <c r="H18" s="12"/>
      <c r="I18" s="2">
        <f>((SQRT(H18)-1.0935)/0.00208)</f>
        <v>-525.7211538461538</v>
      </c>
      <c r="J18" s="12"/>
      <c r="K18" s="2">
        <f>((SQRT(J18)-0.8807)/0.00068)</f>
        <v>-1295.1470588235293</v>
      </c>
      <c r="L18" s="12"/>
      <c r="M18" s="2">
        <f>((SQRT(L18)-1.4149)/0.01039)</f>
        <v>-136.17901828681426</v>
      </c>
      <c r="N18" s="12"/>
      <c r="O18" s="5">
        <v>0</v>
      </c>
      <c r="P18" s="12"/>
      <c r="Q18" s="5" t="e">
        <f>(((800/P18)-2.0232)/0.00647)</f>
        <v>#DIV/0!</v>
      </c>
    </row>
    <row r="19" spans="1:17" ht="15.75">
      <c r="A19" s="10" t="e">
        <f>RANK(C19,C4:C35,0)</f>
        <v>#DIV/0!</v>
      </c>
      <c r="B19" s="9"/>
      <c r="C19" s="5" t="e">
        <f>SUM(E19:Q19)</f>
        <v>#DIV/0!</v>
      </c>
      <c r="D19" s="11"/>
      <c r="E19" s="2">
        <f>SUM(E16:E18)-MIN(E16:E18)</f>
        <v>-642.7135678391958</v>
      </c>
      <c r="F19" s="11"/>
      <c r="G19" s="2">
        <f>SUM(G16:G18)-MIN(G16:G18)</f>
        <v>93485.45454545456</v>
      </c>
      <c r="H19" s="11"/>
      <c r="I19" s="2">
        <f>SUM(I16:I18)-MIN(I16:I18)</f>
        <v>-1051.4423076923076</v>
      </c>
      <c r="J19" s="11"/>
      <c r="K19" s="2">
        <f>SUM(K16:K18)-MIN(K16:K18)</f>
        <v>-2590.2941176470586</v>
      </c>
      <c r="L19" s="11"/>
      <c r="M19" s="2">
        <f>SUM(M16:M18)-MIN(M16:M18)</f>
        <v>-272.3580365736285</v>
      </c>
      <c r="N19" s="12"/>
      <c r="O19" s="2">
        <f>SUM(O16:O17)-MIN(O16:O17)</f>
        <v>377576.36363636365</v>
      </c>
      <c r="P19" s="12"/>
      <c r="Q19" s="2" t="e">
        <f>SUM(Q16:Q18)-MIN(Q16:Q18)</f>
        <v>#DIV/0!</v>
      </c>
    </row>
    <row r="20" spans="1:17" ht="15.75">
      <c r="A20" s="10"/>
      <c r="B20" s="8"/>
      <c r="C20" s="5"/>
      <c r="D20" s="12"/>
      <c r="E20" s="2">
        <f>((SQRT(D20)-1.279)/0.00398)</f>
        <v>-321.35678391959794</v>
      </c>
      <c r="F20" s="12"/>
      <c r="G20" s="2">
        <f>(((75/(F20+0.24))-3.998)/0.0066)</f>
        <v>46742.72727272727</v>
      </c>
      <c r="H20" s="12"/>
      <c r="I20" s="2">
        <f>((SQRT(H20)-1.0935)/0.00208)</f>
        <v>-525.7211538461538</v>
      </c>
      <c r="J20" s="12"/>
      <c r="K20" s="2">
        <f>((SQRT(J20)-0.8807)/0.00068)</f>
        <v>-1295.1470588235293</v>
      </c>
      <c r="L20" s="12"/>
      <c r="M20" s="2">
        <f>((SQRT(L20)-1.4149)/0.01039)</f>
        <v>-136.17901828681426</v>
      </c>
      <c r="N20" s="12"/>
      <c r="O20" s="5">
        <f>(((300/(N20+0.24))-3.998)/0.0033)</f>
        <v>377576.36363636365</v>
      </c>
      <c r="P20" s="12"/>
      <c r="Q20" s="5" t="e">
        <f>(((800/P20)-2.0232)/0.00647)</f>
        <v>#DIV/0!</v>
      </c>
    </row>
    <row r="21" spans="1:17" ht="15.75">
      <c r="A21" s="10"/>
      <c r="B21" s="8"/>
      <c r="C21" s="5"/>
      <c r="D21" s="12"/>
      <c r="E21" s="2">
        <f>((SQRT(D21)-1.279)/0.00398)</f>
        <v>-321.35678391959794</v>
      </c>
      <c r="F21" s="12"/>
      <c r="G21" s="2">
        <f>(((75/(F21+0.24))-3.998)/0.0066)</f>
        <v>46742.72727272727</v>
      </c>
      <c r="H21" s="12"/>
      <c r="I21" s="2">
        <f>((SQRT(H21)-1.0935)/0.00208)</f>
        <v>-525.7211538461538</v>
      </c>
      <c r="J21" s="12"/>
      <c r="K21" s="2">
        <f>((SQRT(J21)-0.8807)/0.00068)</f>
        <v>-1295.1470588235293</v>
      </c>
      <c r="L21" s="12"/>
      <c r="M21" s="2">
        <f>((SQRT(L21)-1.4149)/0.01039)</f>
        <v>-136.17901828681426</v>
      </c>
      <c r="N21" s="12"/>
      <c r="O21" s="5">
        <f>(((300/(N21+0.24))-3.998)/0.0033)</f>
        <v>377576.36363636365</v>
      </c>
      <c r="P21" s="12"/>
      <c r="Q21" s="5" t="e">
        <f>(((800/P21)-2.0232)/0.00647)</f>
        <v>#DIV/0!</v>
      </c>
    </row>
    <row r="22" spans="1:17" ht="15.75">
      <c r="A22" s="10"/>
      <c r="B22" s="8"/>
      <c r="C22" s="5"/>
      <c r="D22" s="12"/>
      <c r="E22" s="2">
        <f>((SQRT(D22)-1.279)/0.00398)</f>
        <v>-321.35678391959794</v>
      </c>
      <c r="F22" s="12"/>
      <c r="G22" s="2">
        <f>(((75/(F22+0.24))-3.998)/0.0066)</f>
        <v>46742.72727272727</v>
      </c>
      <c r="H22" s="12"/>
      <c r="I22" s="2">
        <f>((SQRT(H22)-1.0935)/0.00208)</f>
        <v>-525.7211538461538</v>
      </c>
      <c r="J22" s="12"/>
      <c r="K22" s="2">
        <f>((SQRT(J22)-0.8807)/0.00068)</f>
        <v>-1295.1470588235293</v>
      </c>
      <c r="L22" s="12"/>
      <c r="M22" s="2">
        <f>((SQRT(L22)-1.4149)/0.01039)</f>
        <v>-136.17901828681426</v>
      </c>
      <c r="N22" s="12"/>
      <c r="O22" s="5">
        <v>0</v>
      </c>
      <c r="P22" s="12"/>
      <c r="Q22" s="5" t="e">
        <f>(((800/P22)-2.0232)/0.00647)</f>
        <v>#DIV/0!</v>
      </c>
    </row>
    <row r="23" spans="1:17" ht="15.75">
      <c r="A23" s="10" t="e">
        <f>RANK(C23,C4:C35,0)</f>
        <v>#DIV/0!</v>
      </c>
      <c r="B23" s="9"/>
      <c r="C23" s="5" t="e">
        <f>SUM(E23:Q23)</f>
        <v>#DIV/0!</v>
      </c>
      <c r="D23" s="11"/>
      <c r="E23" s="2">
        <f>SUM(E20:E22)-MIN(E20:E22)</f>
        <v>-642.7135678391958</v>
      </c>
      <c r="F23" s="11"/>
      <c r="G23" s="2">
        <f>SUM(G20:G22)-MIN(G20:G22)</f>
        <v>93485.45454545456</v>
      </c>
      <c r="H23" s="11"/>
      <c r="I23" s="2">
        <f>SUM(I20:I22)-MIN(I20:I22)</f>
        <v>-1051.4423076923076</v>
      </c>
      <c r="J23" s="11"/>
      <c r="K23" s="2">
        <f>SUM(K20:K22)-MIN(K20:K22)</f>
        <v>-2590.2941176470586</v>
      </c>
      <c r="L23" s="11"/>
      <c r="M23" s="2">
        <f>SUM(M20:M22)-MIN(M20:M22)</f>
        <v>-272.3580365736285</v>
      </c>
      <c r="N23" s="12"/>
      <c r="O23" s="2">
        <f>SUM(O20:O21)-MIN(O20:O21)</f>
        <v>377576.36363636365</v>
      </c>
      <c r="P23" s="12"/>
      <c r="Q23" s="2" t="e">
        <f>SUM(Q20:Q22)-MIN(Q20:Q22)</f>
        <v>#DIV/0!</v>
      </c>
    </row>
    <row r="24" spans="1:17" ht="15.75">
      <c r="A24" s="10"/>
      <c r="B24" s="8"/>
      <c r="C24" s="5"/>
      <c r="D24" s="12"/>
      <c r="E24" s="2">
        <f>((SQRT(D24)-1.279)/0.00398)</f>
        <v>-321.35678391959794</v>
      </c>
      <c r="F24" s="12"/>
      <c r="G24" s="2">
        <f>(((75/(F24+0.24))-3.998)/0.0066)</f>
        <v>46742.72727272727</v>
      </c>
      <c r="H24" s="12"/>
      <c r="I24" s="2">
        <f>((SQRT(H24)-1.0935)/0.00208)</f>
        <v>-525.7211538461538</v>
      </c>
      <c r="J24" s="12"/>
      <c r="K24" s="2">
        <f>((SQRT(J24)-0.8807)/0.00068)</f>
        <v>-1295.1470588235293</v>
      </c>
      <c r="L24" s="12"/>
      <c r="M24" s="2">
        <f>((SQRT(L24)-1.4149)/0.01039)</f>
        <v>-136.17901828681426</v>
      </c>
      <c r="N24" s="12"/>
      <c r="O24" s="5">
        <f>(((300/(N24+0.24))-3.998)/0.0033)</f>
        <v>377576.36363636365</v>
      </c>
      <c r="P24" s="12"/>
      <c r="Q24" s="5" t="e">
        <f>(((800/P24)-2.0232)/0.00647)</f>
        <v>#DIV/0!</v>
      </c>
    </row>
    <row r="25" spans="1:17" ht="15.75">
      <c r="A25" s="10"/>
      <c r="B25" s="8"/>
      <c r="C25" s="5"/>
      <c r="D25" s="12"/>
      <c r="E25" s="2">
        <f>((SQRT(D25)-1.279)/0.00398)</f>
        <v>-321.35678391959794</v>
      </c>
      <c r="F25" s="12"/>
      <c r="G25" s="2">
        <f>(((75/(F25+0.24))-3.998)/0.0066)</f>
        <v>46742.72727272727</v>
      </c>
      <c r="H25" s="12"/>
      <c r="I25" s="2">
        <f>((SQRT(H25)-1.0935)/0.00208)</f>
        <v>-525.7211538461538</v>
      </c>
      <c r="J25" s="12"/>
      <c r="K25" s="2">
        <f>((SQRT(J25)-0.8807)/0.00068)</f>
        <v>-1295.1470588235293</v>
      </c>
      <c r="L25" s="12"/>
      <c r="M25" s="2">
        <f>((SQRT(L25)-1.4149)/0.01039)</f>
        <v>-136.17901828681426</v>
      </c>
      <c r="N25" s="12"/>
      <c r="O25" s="5">
        <f>(((300/(N25+0.24))-3.998)/0.0033)</f>
        <v>377576.36363636365</v>
      </c>
      <c r="P25" s="12"/>
      <c r="Q25" s="5" t="e">
        <f>(((800/P25)-2.0232)/0.00647)</f>
        <v>#DIV/0!</v>
      </c>
    </row>
    <row r="26" spans="1:17" ht="15.75">
      <c r="A26" s="10"/>
      <c r="B26" s="8"/>
      <c r="C26" s="5"/>
      <c r="D26" s="12"/>
      <c r="E26" s="2">
        <f>((SQRT(D26)-1.279)/0.00398)</f>
        <v>-321.35678391959794</v>
      </c>
      <c r="F26" s="12"/>
      <c r="G26" s="2">
        <f>(((75/(F26+0.24))-3.998)/0.0066)</f>
        <v>46742.72727272727</v>
      </c>
      <c r="H26" s="12"/>
      <c r="I26" s="2">
        <f>((SQRT(H26)-1.0935)/0.00208)</f>
        <v>-525.7211538461538</v>
      </c>
      <c r="J26" s="12"/>
      <c r="K26" s="2">
        <f>((SQRT(J26)-0.8807)/0.00068)</f>
        <v>-1295.1470588235293</v>
      </c>
      <c r="L26" s="12"/>
      <c r="M26" s="2">
        <f>((SQRT(L26)-1.4149)/0.01039)</f>
        <v>-136.17901828681426</v>
      </c>
      <c r="N26" s="12"/>
      <c r="O26" s="5">
        <v>0</v>
      </c>
      <c r="P26" s="12"/>
      <c r="Q26" s="5" t="e">
        <f>(((800/P26)-2.0232)/0.00647)</f>
        <v>#DIV/0!</v>
      </c>
    </row>
    <row r="27" spans="1:17" ht="15.75">
      <c r="A27" s="10" t="e">
        <f>RANK(C27,C4:C35,0)</f>
        <v>#DIV/0!</v>
      </c>
      <c r="B27" s="9"/>
      <c r="C27" s="5" t="e">
        <f>SUM(E27:Q27)</f>
        <v>#DIV/0!</v>
      </c>
      <c r="D27" s="11"/>
      <c r="E27" s="2">
        <f>SUM(E24:E26)-MIN(E24:E26)</f>
        <v>-642.7135678391958</v>
      </c>
      <c r="F27" s="11"/>
      <c r="G27" s="2">
        <f>SUM(G24:G26)-MIN(G24:G26)</f>
        <v>93485.45454545456</v>
      </c>
      <c r="H27" s="11"/>
      <c r="I27" s="2">
        <f>SUM(I24:I26)-MIN(I24:I26)</f>
        <v>-1051.4423076923076</v>
      </c>
      <c r="J27" s="11"/>
      <c r="K27" s="2">
        <f>SUM(K24:K26)-MIN(K24:K26)</f>
        <v>-2590.2941176470586</v>
      </c>
      <c r="L27" s="11"/>
      <c r="M27" s="2">
        <f>SUM(M24:M26)-MIN(M24:M26)</f>
        <v>-272.3580365736285</v>
      </c>
      <c r="N27" s="12"/>
      <c r="O27" s="2">
        <f>SUM(O24:O25)-MIN(O24:O25)</f>
        <v>377576.36363636365</v>
      </c>
      <c r="P27" s="12"/>
      <c r="Q27" s="2" t="e">
        <f>SUM(Q24:Q26)-MIN(Q24:Q26)</f>
        <v>#DIV/0!</v>
      </c>
    </row>
    <row r="28" spans="1:17" ht="15.75">
      <c r="A28" s="10"/>
      <c r="B28" s="8"/>
      <c r="C28" s="5"/>
      <c r="D28" s="12"/>
      <c r="E28" s="2">
        <f>((SQRT(D28)-1.279)/0.00398)</f>
        <v>-321.35678391959794</v>
      </c>
      <c r="F28" s="12"/>
      <c r="G28" s="2">
        <f>(((75/(F28+0.24))-3.998)/0.0066)</f>
        <v>46742.72727272727</v>
      </c>
      <c r="H28" s="12"/>
      <c r="I28" s="2">
        <f>((SQRT(H28)-1.0935)/0.00208)</f>
        <v>-525.7211538461538</v>
      </c>
      <c r="J28" s="12"/>
      <c r="K28" s="2">
        <f>((SQRT(J28)-0.8807)/0.00068)</f>
        <v>-1295.1470588235293</v>
      </c>
      <c r="L28" s="12"/>
      <c r="M28" s="2">
        <f>((SQRT(L28)-1.4149)/0.01039)</f>
        <v>-136.17901828681426</v>
      </c>
      <c r="N28" s="12"/>
      <c r="O28" s="5">
        <f>(((300/(N28+0.24))-3.998)/0.0033)</f>
        <v>377576.36363636365</v>
      </c>
      <c r="P28" s="12"/>
      <c r="Q28" s="5" t="e">
        <f>(((800/P28)-2.0232)/0.00647)</f>
        <v>#DIV/0!</v>
      </c>
    </row>
    <row r="29" spans="1:17" ht="15.75">
      <c r="A29" s="10"/>
      <c r="B29" s="8"/>
      <c r="C29" s="5"/>
      <c r="D29" s="12"/>
      <c r="E29" s="2">
        <f>((SQRT(D29)-1.279)/0.00398)</f>
        <v>-321.35678391959794</v>
      </c>
      <c r="F29" s="12"/>
      <c r="G29" s="2">
        <f>(((75/(F29+0.24))-3.998)/0.0066)</f>
        <v>46742.72727272727</v>
      </c>
      <c r="H29" s="12"/>
      <c r="I29" s="2">
        <f>((SQRT(H29)-1.0935)/0.00208)</f>
        <v>-525.7211538461538</v>
      </c>
      <c r="J29" s="12"/>
      <c r="K29" s="2">
        <f>((SQRT(J29)-0.8807)/0.00068)</f>
        <v>-1295.1470588235293</v>
      </c>
      <c r="L29" s="12"/>
      <c r="M29" s="2">
        <f>((SQRT(L29)-1.4149)/0.01039)</f>
        <v>-136.17901828681426</v>
      </c>
      <c r="N29" s="12"/>
      <c r="O29" s="5">
        <f>(((300/(N29+0.24))-3.998)/0.0033)</f>
        <v>377576.36363636365</v>
      </c>
      <c r="P29" s="12"/>
      <c r="Q29" s="5" t="e">
        <f>(((800/P29)-2.0232)/0.00647)</f>
        <v>#DIV/0!</v>
      </c>
    </row>
    <row r="30" spans="1:17" ht="15.75">
      <c r="A30" s="10"/>
      <c r="B30" s="8"/>
      <c r="C30" s="5"/>
      <c r="D30" s="12"/>
      <c r="E30" s="2">
        <f>((SQRT(D30)-1.279)/0.00398)</f>
        <v>-321.35678391959794</v>
      </c>
      <c r="F30" s="12"/>
      <c r="G30" s="2">
        <f>(((75/(F30+0.24))-3.998)/0.0066)</f>
        <v>46742.72727272727</v>
      </c>
      <c r="H30" s="12"/>
      <c r="I30" s="2">
        <f>((SQRT(H30)-1.0935)/0.00208)</f>
        <v>-525.7211538461538</v>
      </c>
      <c r="J30" s="12"/>
      <c r="K30" s="2">
        <f>((SQRT(J30)-0.8807)/0.00068)</f>
        <v>-1295.1470588235293</v>
      </c>
      <c r="L30" s="12"/>
      <c r="M30" s="2">
        <f>((SQRT(L30)-1.4149)/0.01039)</f>
        <v>-136.17901828681426</v>
      </c>
      <c r="N30" s="12"/>
      <c r="O30" s="5">
        <v>0</v>
      </c>
      <c r="P30" s="12"/>
      <c r="Q30" s="5" t="e">
        <f>(((800/P30)-2.0232)/0.00647)</f>
        <v>#DIV/0!</v>
      </c>
    </row>
    <row r="31" spans="1:17" ht="15.75">
      <c r="A31" s="10" t="e">
        <f>RANK(C31,C4:C35,0)</f>
        <v>#DIV/0!</v>
      </c>
      <c r="B31" s="9"/>
      <c r="C31" s="5" t="e">
        <f>SUM(E31:Q31)</f>
        <v>#DIV/0!</v>
      </c>
      <c r="D31" s="11"/>
      <c r="E31" s="2">
        <f>SUM(E28:E30)-MIN(E28:E30)</f>
        <v>-642.7135678391958</v>
      </c>
      <c r="F31" s="11"/>
      <c r="G31" s="2">
        <f>SUM(G28:G30)-MIN(G28:G30)</f>
        <v>93485.45454545456</v>
      </c>
      <c r="H31" s="11"/>
      <c r="I31" s="2">
        <f>SUM(I28:I30)-MIN(I28:I30)</f>
        <v>-1051.4423076923076</v>
      </c>
      <c r="J31" s="11"/>
      <c r="K31" s="2">
        <f>SUM(K28:K30)-MIN(K28:K30)</f>
        <v>-2590.2941176470586</v>
      </c>
      <c r="L31" s="11"/>
      <c r="M31" s="2">
        <f>SUM(M28:M30)-MIN(M28:M30)</f>
        <v>-272.3580365736285</v>
      </c>
      <c r="N31" s="12"/>
      <c r="O31" s="2">
        <f>SUM(O28:O29)-MIN(O28:O29)</f>
        <v>377576.36363636365</v>
      </c>
      <c r="P31" s="12"/>
      <c r="Q31" s="2" t="e">
        <f>SUM(Q28:Q30)-MIN(Q28:Q30)</f>
        <v>#DIV/0!</v>
      </c>
    </row>
    <row r="32" spans="1:17" ht="15.75">
      <c r="A32" s="10"/>
      <c r="B32" s="8"/>
      <c r="C32" s="5"/>
      <c r="D32" s="12"/>
      <c r="E32" s="2">
        <f>((SQRT(D32)-1.279)/0.00398)</f>
        <v>-321.35678391959794</v>
      </c>
      <c r="F32" s="12"/>
      <c r="G32" s="2">
        <f>(((75/(F32+0.24))-3.998)/0.0066)</f>
        <v>46742.72727272727</v>
      </c>
      <c r="H32" s="12"/>
      <c r="I32" s="2">
        <f>((SQRT(H32)-1.0935)/0.00208)</f>
        <v>-525.7211538461538</v>
      </c>
      <c r="J32" s="12"/>
      <c r="K32" s="2">
        <f>((SQRT(J32)-0.8807)/0.00068)</f>
        <v>-1295.1470588235293</v>
      </c>
      <c r="L32" s="12"/>
      <c r="M32" s="2">
        <f>((SQRT(L32)-1.4149)/0.01039)</f>
        <v>-136.17901828681426</v>
      </c>
      <c r="N32" s="12"/>
      <c r="O32" s="5">
        <f>(((300/(N32+0.24))-3.998)/0.0033)</f>
        <v>377576.36363636365</v>
      </c>
      <c r="P32" s="12"/>
      <c r="Q32" s="5" t="e">
        <f>(((800/P32)-2.0232)/0.00647)</f>
        <v>#DIV/0!</v>
      </c>
    </row>
    <row r="33" spans="1:17" ht="15.75">
      <c r="A33" s="10"/>
      <c r="B33" s="8"/>
      <c r="C33" s="5"/>
      <c r="D33" s="12"/>
      <c r="E33" s="2">
        <f>((SQRT(D33)-1.279)/0.00398)</f>
        <v>-321.35678391959794</v>
      </c>
      <c r="F33" s="12"/>
      <c r="G33" s="2">
        <f>(((75/(F33+0.24))-3.998)/0.0066)</f>
        <v>46742.72727272727</v>
      </c>
      <c r="H33" s="12"/>
      <c r="I33" s="2">
        <f>((SQRT(H33)-1.0935)/0.00208)</f>
        <v>-525.7211538461538</v>
      </c>
      <c r="J33" s="12"/>
      <c r="K33" s="2">
        <f>((SQRT(J33)-0.8807)/0.00068)</f>
        <v>-1295.1470588235293</v>
      </c>
      <c r="L33" s="12"/>
      <c r="M33" s="2">
        <f>((SQRT(L33)-1.4149)/0.01039)</f>
        <v>-136.17901828681426</v>
      </c>
      <c r="N33" s="12"/>
      <c r="O33" s="5">
        <f>(((300/(N33+0.24))-3.998)/0.0033)</f>
        <v>377576.36363636365</v>
      </c>
      <c r="P33" s="12"/>
      <c r="Q33" s="5" t="e">
        <f>(((800/P33)-2.0232)/0.00647)</f>
        <v>#DIV/0!</v>
      </c>
    </row>
    <row r="34" spans="1:17" ht="15.75">
      <c r="A34" s="10"/>
      <c r="B34" s="8"/>
      <c r="C34" s="5"/>
      <c r="D34" s="12"/>
      <c r="E34" s="2">
        <f>((SQRT(D34)-1.279)/0.00398)</f>
        <v>-321.35678391959794</v>
      </c>
      <c r="F34" s="12"/>
      <c r="G34" s="2">
        <f>(((75/(F34+0.24))-3.998)/0.0066)</f>
        <v>46742.72727272727</v>
      </c>
      <c r="H34" s="12"/>
      <c r="I34" s="2">
        <f>((SQRT(H34)-1.0935)/0.00208)</f>
        <v>-525.7211538461538</v>
      </c>
      <c r="J34" s="12"/>
      <c r="K34" s="2">
        <f>((SQRT(J34)-0.8807)/0.00068)</f>
        <v>-1295.1470588235293</v>
      </c>
      <c r="L34" s="12"/>
      <c r="M34" s="2">
        <f>((SQRT(L34)-1.4149)/0.01039)</f>
        <v>-136.17901828681426</v>
      </c>
      <c r="N34" s="12"/>
      <c r="O34" s="5">
        <v>0</v>
      </c>
      <c r="P34" s="12"/>
      <c r="Q34" s="5" t="e">
        <f>(((800/P34)-2.0232)/0.00647)</f>
        <v>#DIV/0!</v>
      </c>
    </row>
    <row r="35" spans="1:17" ht="15.75">
      <c r="A35" s="10" t="e">
        <f>RANK(C35,C4:C35,0)</f>
        <v>#DIV/0!</v>
      </c>
      <c r="B35" s="9"/>
      <c r="C35" s="5" t="e">
        <f>SUM(E35:Q35)</f>
        <v>#DIV/0!</v>
      </c>
      <c r="D35" s="11"/>
      <c r="E35" s="2">
        <f>SUM(E32:E34)-MIN(E32:E34)</f>
        <v>-642.7135678391958</v>
      </c>
      <c r="F35" s="11"/>
      <c r="G35" s="2">
        <f>SUM(G32:G34)-MIN(G32:G34)</f>
        <v>93485.45454545456</v>
      </c>
      <c r="H35" s="11"/>
      <c r="I35" s="2">
        <f>SUM(I32:I34)-MIN(I32:I34)</f>
        <v>-1051.4423076923076</v>
      </c>
      <c r="J35" s="11"/>
      <c r="K35" s="2">
        <f>SUM(K32:K34)-MIN(K32:K34)</f>
        <v>-2590.2941176470586</v>
      </c>
      <c r="L35" s="11"/>
      <c r="M35" s="2">
        <f>SUM(M32:M34)-MIN(M32:M34)</f>
        <v>-272.3580365736285</v>
      </c>
      <c r="N35" s="12"/>
      <c r="O35" s="2">
        <f>SUM(O32:O33)-MIN(O32:O33)</f>
        <v>377576.36363636365</v>
      </c>
      <c r="P35" s="12"/>
      <c r="Q35" s="2" t="e">
        <f>SUM(Q32:Q34)-MIN(Q32:Q34)</f>
        <v>#DIV/0!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9"/>
  <sheetViews>
    <sheetView tabSelected="1" zoomScalePageLayoutView="0" workbookViewId="0" topLeftCell="A10">
      <selection activeCell="G42" sqref="G42"/>
    </sheetView>
  </sheetViews>
  <sheetFormatPr defaultColWidth="11.421875" defaultRowHeight="15"/>
  <cols>
    <col min="1" max="1" width="6.7109375" style="0" bestFit="1" customWidth="1"/>
    <col min="2" max="2" width="28.8515625" style="0" bestFit="1" customWidth="1"/>
    <col min="3" max="3" width="18.7109375" style="0" bestFit="1" customWidth="1"/>
    <col min="4" max="4" width="9.8515625" style="0" customWidth="1"/>
    <col min="5" max="5" width="8.421875" style="0" customWidth="1"/>
    <col min="6" max="6" width="9.140625" style="0" customWidth="1"/>
    <col min="7" max="7" width="8.28125" style="0" bestFit="1" customWidth="1"/>
    <col min="8" max="8" width="8.8515625" style="0" customWidth="1"/>
    <col min="9" max="9" width="8.28125" style="0" bestFit="1" customWidth="1"/>
    <col min="10" max="10" width="8.421875" style="0" customWidth="1"/>
    <col min="11" max="11" width="8.28125" style="0" bestFit="1" customWidth="1"/>
    <col min="12" max="12" width="9.00390625" style="0" bestFit="1" customWidth="1"/>
    <col min="13" max="15" width="8.28125" style="0" bestFit="1" customWidth="1"/>
  </cols>
  <sheetData>
    <row r="1" spans="1:15" ht="20.25">
      <c r="A1" s="17"/>
      <c r="B1" s="15" t="s">
        <v>22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0.25">
      <c r="A2" s="17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5.75">
      <c r="A3" s="10" t="s">
        <v>18</v>
      </c>
      <c r="B3" s="1" t="s">
        <v>0</v>
      </c>
      <c r="C3" s="4" t="s">
        <v>9</v>
      </c>
      <c r="D3" s="1" t="s">
        <v>23</v>
      </c>
      <c r="E3" s="1"/>
      <c r="F3" s="1" t="s">
        <v>15</v>
      </c>
      <c r="G3" s="1"/>
      <c r="H3" s="1" t="s">
        <v>3</v>
      </c>
      <c r="I3" s="1"/>
      <c r="J3" s="1" t="s">
        <v>4</v>
      </c>
      <c r="K3" s="1"/>
      <c r="L3" s="1" t="s">
        <v>16</v>
      </c>
      <c r="M3" s="1"/>
      <c r="N3" s="1" t="s">
        <v>20</v>
      </c>
      <c r="O3" s="5"/>
    </row>
    <row r="4" spans="1:15" ht="15.75">
      <c r="A4" s="10"/>
      <c r="B4" s="2"/>
      <c r="C4" s="5"/>
      <c r="D4" s="12"/>
      <c r="E4" s="2">
        <f>((SQRT(D4)-2.0232)/0.00874)</f>
        <v>-231.48741418764305</v>
      </c>
      <c r="F4" s="12"/>
      <c r="G4" s="2">
        <f>(((50/(F4+0.24))-3.648)/0.0066)</f>
        <v>31012.929292929297</v>
      </c>
      <c r="H4" s="12"/>
      <c r="I4" s="2">
        <f>((SQRT(H4)-1.0935)/0.00208)</f>
        <v>-525.7211538461538</v>
      </c>
      <c r="J4" s="12"/>
      <c r="K4" s="2">
        <f>((SQRT(J4)-0.8807)/0.00068)</f>
        <v>-1295.1470588235293</v>
      </c>
      <c r="L4" s="12"/>
      <c r="M4" s="5">
        <f>(((200/(L4+0.24))-3.648)/0.0033)</f>
        <v>251419.797979798</v>
      </c>
      <c r="N4" s="12"/>
      <c r="O4" s="5" t="e">
        <f>(((1000/N4)-2.0232)/0.00647)</f>
        <v>#DIV/0!</v>
      </c>
    </row>
    <row r="5" spans="1:15" ht="15.75">
      <c r="A5" s="10"/>
      <c r="B5" s="2"/>
      <c r="C5" s="5"/>
      <c r="D5" s="12"/>
      <c r="E5" s="2">
        <f>((SQRT(D5)-2.0232)/0.00874)</f>
        <v>-231.48741418764305</v>
      </c>
      <c r="F5" s="12"/>
      <c r="G5" s="2">
        <f>(((50/(F5+0.24))-3.648)/0.0066)</f>
        <v>31012.929292929297</v>
      </c>
      <c r="H5" s="12"/>
      <c r="I5" s="2">
        <f>((SQRT(H5)-1.0935)/0.00208)</f>
        <v>-525.7211538461538</v>
      </c>
      <c r="J5" s="12"/>
      <c r="K5" s="2">
        <f>((SQRT(J5)-0.8807)/0.00068)</f>
        <v>-1295.1470588235293</v>
      </c>
      <c r="L5" s="12"/>
      <c r="M5" s="5">
        <f>(((200/(L5+0.24))-3.648)/0.0033)</f>
        <v>251419.797979798</v>
      </c>
      <c r="N5" s="12"/>
      <c r="O5" s="5" t="e">
        <f>(((1000/N5)-2.0232)/0.00647)</f>
        <v>#DIV/0!</v>
      </c>
    </row>
    <row r="6" spans="1:15" ht="15.75">
      <c r="A6" s="18"/>
      <c r="B6" s="2"/>
      <c r="C6" s="5"/>
      <c r="D6" s="12"/>
      <c r="E6" s="2">
        <f>((SQRT(D6)-2.0232)/0.00874)</f>
        <v>-231.48741418764305</v>
      </c>
      <c r="F6" s="12"/>
      <c r="G6" s="2">
        <f>(((50/(F6+0.24))-3.648)/0.0066)</f>
        <v>31012.929292929297</v>
      </c>
      <c r="H6" s="12"/>
      <c r="I6" s="2">
        <f>((SQRT(H6)-1.0935)/0.00208)</f>
        <v>-525.7211538461538</v>
      </c>
      <c r="J6" s="12"/>
      <c r="K6" s="2">
        <f>((SQRT(J6)-0.8807)/0.00068)</f>
        <v>-1295.1470588235293</v>
      </c>
      <c r="L6" s="12"/>
      <c r="M6" s="5">
        <v>0</v>
      </c>
      <c r="N6" s="12"/>
      <c r="O6" s="5" t="e">
        <f>(((1000/N6)-2.0232)/0.00647)</f>
        <v>#DIV/0!</v>
      </c>
    </row>
    <row r="7" spans="1:15" ht="15.75">
      <c r="A7" s="10" t="e">
        <f>RANK(C7,C4:C35,0)</f>
        <v>#DIV/0!</v>
      </c>
      <c r="B7" s="6"/>
      <c r="C7" s="5" t="e">
        <f>SUM(E7:O7)</f>
        <v>#DIV/0!</v>
      </c>
      <c r="D7" s="11"/>
      <c r="E7" s="2">
        <f>SUM(E4:E6)-MIN(E4:E6)</f>
        <v>-462.97482837528617</v>
      </c>
      <c r="F7" s="11"/>
      <c r="G7" s="2">
        <f>SUM(G4:G6)-MIN(G4:G6)</f>
        <v>62025.85858585859</v>
      </c>
      <c r="H7" s="11"/>
      <c r="I7" s="2">
        <f>SUM(I4:I6)-MIN(I4:I6)</f>
        <v>-1051.4423076923076</v>
      </c>
      <c r="J7" s="11"/>
      <c r="K7" s="2">
        <f>SUM(K4:K6)-MIN(K4:K6)</f>
        <v>-2590.2941176470586</v>
      </c>
      <c r="L7" s="11"/>
      <c r="M7" s="2">
        <f>SUM(M4:M5)-MIN(M4:M5)</f>
        <v>251419.797979798</v>
      </c>
      <c r="N7" s="12"/>
      <c r="O7" s="2" t="e">
        <f>SUM(O4:O6)-MIN(O4:O6)</f>
        <v>#DIV/0!</v>
      </c>
    </row>
    <row r="8" spans="1:15" ht="15.75">
      <c r="A8" s="10"/>
      <c r="B8" s="2"/>
      <c r="C8" s="5"/>
      <c r="D8" s="12"/>
      <c r="E8" s="2">
        <f>((SQRT(D8)-2.0232)/0.00874)</f>
        <v>-231.48741418764305</v>
      </c>
      <c r="F8" s="12"/>
      <c r="G8" s="2">
        <f>(((50/(F8+0.24))-3.648)/0.0066)</f>
        <v>31012.929292929297</v>
      </c>
      <c r="H8" s="12"/>
      <c r="I8" s="2">
        <f>((SQRT(H8)-1.0935)/0.00208)</f>
        <v>-525.7211538461538</v>
      </c>
      <c r="J8" s="12"/>
      <c r="K8" s="2">
        <f>((SQRT(J8)-0.8807)/0.00068)</f>
        <v>-1295.1470588235293</v>
      </c>
      <c r="L8" s="12"/>
      <c r="M8" s="5">
        <f>(((200/(L8+0.24))-3.648)/0.0033)</f>
        <v>251419.797979798</v>
      </c>
      <c r="N8" s="12"/>
      <c r="O8" s="5" t="e">
        <f>(((1000/N8)-2.0232)/0.00647)</f>
        <v>#DIV/0!</v>
      </c>
    </row>
    <row r="9" spans="1:15" ht="15.75">
      <c r="A9" s="10"/>
      <c r="B9" s="2"/>
      <c r="C9" s="5"/>
      <c r="D9" s="12"/>
      <c r="E9" s="2">
        <f>((SQRT(D9)-2.0232)/0.00874)</f>
        <v>-231.48741418764305</v>
      </c>
      <c r="F9" s="12"/>
      <c r="G9" s="2">
        <f>(((50/(F9+0.24))-3.648)/0.0066)</f>
        <v>31012.929292929297</v>
      </c>
      <c r="H9" s="12"/>
      <c r="I9" s="2">
        <f>((SQRT(H9)-1.0935)/0.00208)</f>
        <v>-525.7211538461538</v>
      </c>
      <c r="J9" s="12"/>
      <c r="K9" s="2">
        <f>((SQRT(J9)-0.8807)/0.00068)</f>
        <v>-1295.1470588235293</v>
      </c>
      <c r="L9" s="12"/>
      <c r="M9" s="5">
        <f>(((200/(L9+0.24))-3.648)/0.0033)</f>
        <v>251419.797979798</v>
      </c>
      <c r="N9" s="12"/>
      <c r="O9" s="5" t="e">
        <f>(((1000/N9)-2.0232)/0.00647)</f>
        <v>#DIV/0!</v>
      </c>
    </row>
    <row r="10" spans="1:15" ht="15.75">
      <c r="A10" s="10"/>
      <c r="B10" s="2"/>
      <c r="C10" s="5"/>
      <c r="D10" s="12"/>
      <c r="E10" s="2">
        <f>((SQRT(D10)-2.0232)/0.00874)</f>
        <v>-231.48741418764305</v>
      </c>
      <c r="F10" s="12"/>
      <c r="G10" s="2">
        <f>(((50/(F10+0.24))-3.648)/0.0066)</f>
        <v>31012.929292929297</v>
      </c>
      <c r="H10" s="12"/>
      <c r="I10" s="2">
        <f>((SQRT(H10)-1.0935)/0.00208)</f>
        <v>-525.7211538461538</v>
      </c>
      <c r="J10" s="12"/>
      <c r="K10" s="2">
        <f>((SQRT(J10)-0.8807)/0.00068)</f>
        <v>-1295.1470588235293</v>
      </c>
      <c r="L10" s="12"/>
      <c r="M10" s="5">
        <v>0</v>
      </c>
      <c r="N10" s="12"/>
      <c r="O10" s="5" t="e">
        <f>(((1000/N10)-2.0232)/0.00647)</f>
        <v>#DIV/0!</v>
      </c>
    </row>
    <row r="11" spans="1:15" ht="15.75">
      <c r="A11" s="10" t="e">
        <f>RANK(C11,C4:C35,0)</f>
        <v>#DIV/0!</v>
      </c>
      <c r="B11" s="6"/>
      <c r="C11" s="5" t="e">
        <f>SUM(E11:O11)</f>
        <v>#DIV/0!</v>
      </c>
      <c r="D11" s="11"/>
      <c r="E11" s="2">
        <f>SUM(E8:E10)-MIN(E8:E10)</f>
        <v>-462.97482837528617</v>
      </c>
      <c r="F11" s="11"/>
      <c r="G11" s="2">
        <f>SUM(G8:G10)-MIN(G8:G10)</f>
        <v>62025.85858585859</v>
      </c>
      <c r="H11" s="11"/>
      <c r="I11" s="2">
        <f>SUM(I8:I10)-MIN(I8:I10)</f>
        <v>-1051.4423076923076</v>
      </c>
      <c r="J11" s="11"/>
      <c r="K11" s="2">
        <f>SUM(K8:K10)-MIN(K8:K10)</f>
        <v>-2590.2941176470586</v>
      </c>
      <c r="L11" s="11"/>
      <c r="M11" s="2">
        <f>SUM(M8:M9)-MIN(M8:M9)</f>
        <v>251419.797979798</v>
      </c>
      <c r="N11" s="12"/>
      <c r="O11" s="2" t="e">
        <f>SUM(O8:O10)-MIN(O8:O10)</f>
        <v>#DIV/0!</v>
      </c>
    </row>
    <row r="12" spans="1:15" ht="15.75">
      <c r="A12" s="10"/>
      <c r="B12" s="2"/>
      <c r="C12" s="5"/>
      <c r="D12" s="12"/>
      <c r="E12" s="2">
        <f>((SQRT(D12)-2.0232)/0.00874)</f>
        <v>-231.48741418764305</v>
      </c>
      <c r="F12" s="12"/>
      <c r="G12" s="2">
        <f>(((50/(F12+0.24))-3.648)/0.0066)</f>
        <v>31012.929292929297</v>
      </c>
      <c r="H12" s="12"/>
      <c r="I12" s="2">
        <f>((SQRT(H12)-1.0935)/0.00208)</f>
        <v>-525.7211538461538</v>
      </c>
      <c r="J12" s="12"/>
      <c r="K12" s="2">
        <f>((SQRT(J12)-0.8807)/0.00068)</f>
        <v>-1295.1470588235293</v>
      </c>
      <c r="L12" s="12"/>
      <c r="M12" s="5">
        <f>(((200/(L12+0.24))-3.648)/0.0033)</f>
        <v>251419.797979798</v>
      </c>
      <c r="N12" s="12"/>
      <c r="O12" s="5" t="e">
        <f>(((1000/N12)-2.0232)/0.00647)</f>
        <v>#DIV/0!</v>
      </c>
    </row>
    <row r="13" spans="1:15" ht="15.75">
      <c r="A13" s="10"/>
      <c r="B13" s="2"/>
      <c r="C13" s="5"/>
      <c r="D13" s="12"/>
      <c r="E13" s="2">
        <f>((SQRT(D13)-2.0232)/0.00874)</f>
        <v>-231.48741418764305</v>
      </c>
      <c r="F13" s="12"/>
      <c r="G13" s="2">
        <f>(((50/(F13+0.24))-3.648)/0.0066)</f>
        <v>31012.929292929297</v>
      </c>
      <c r="H13" s="12"/>
      <c r="I13" s="2">
        <f>((SQRT(H13)-1.0935)/0.00208)</f>
        <v>-525.7211538461538</v>
      </c>
      <c r="J13" s="12"/>
      <c r="K13" s="2">
        <f>((SQRT(J13)-0.8807)/0.00068)</f>
        <v>-1295.1470588235293</v>
      </c>
      <c r="L13" s="12"/>
      <c r="M13" s="5">
        <f>(((200/(L13+0.24))-3.648)/0.0033)</f>
        <v>251419.797979798</v>
      </c>
      <c r="N13" s="12"/>
      <c r="O13" s="5" t="e">
        <f>(((1000/N13)-2.0232)/0.00647)</f>
        <v>#DIV/0!</v>
      </c>
    </row>
    <row r="14" spans="1:15" ht="15.75">
      <c r="A14" s="10"/>
      <c r="B14" s="2"/>
      <c r="C14" s="5"/>
      <c r="D14" s="12"/>
      <c r="E14" s="2">
        <f>((SQRT(D14)-2.0232)/0.00874)</f>
        <v>-231.48741418764305</v>
      </c>
      <c r="F14" s="12"/>
      <c r="G14" s="2">
        <f>(((50/(F14+0.24))-3.648)/0.0066)</f>
        <v>31012.929292929297</v>
      </c>
      <c r="H14" s="12"/>
      <c r="I14" s="2">
        <f>((SQRT(H14)-1.0935)/0.00208)</f>
        <v>-525.7211538461538</v>
      </c>
      <c r="J14" s="12"/>
      <c r="K14" s="2">
        <f>((SQRT(J14)-0.8807)/0.00068)</f>
        <v>-1295.1470588235293</v>
      </c>
      <c r="L14" s="12"/>
      <c r="M14" s="5">
        <v>0</v>
      </c>
      <c r="N14" s="12"/>
      <c r="O14" s="5" t="e">
        <f>(((1000/N14)-2.0232)/0.00647)</f>
        <v>#DIV/0!</v>
      </c>
    </row>
    <row r="15" spans="1:15" ht="15.75">
      <c r="A15" s="10" t="e">
        <f>RANK(C15,C4:C35,0)</f>
        <v>#DIV/0!</v>
      </c>
      <c r="B15" s="6"/>
      <c r="C15" s="5" t="e">
        <f>SUM(E15:O15)</f>
        <v>#DIV/0!</v>
      </c>
      <c r="D15" s="11"/>
      <c r="E15" s="2">
        <f>SUM(E12:E14)-MIN(E12:E14)</f>
        <v>-462.97482837528617</v>
      </c>
      <c r="F15" s="11"/>
      <c r="G15" s="2">
        <f>SUM(G12:G14)-MIN(G12:G14)</f>
        <v>62025.85858585859</v>
      </c>
      <c r="H15" s="11"/>
      <c r="I15" s="2">
        <f>SUM(I12:I14)-MIN(I12:I14)</f>
        <v>-1051.4423076923076</v>
      </c>
      <c r="J15" s="11"/>
      <c r="K15" s="2">
        <f>SUM(K12:K14)-MIN(K12:K14)</f>
        <v>-2590.2941176470586</v>
      </c>
      <c r="L15" s="11"/>
      <c r="M15" s="2">
        <f>SUM(M12:M13)-MIN(M12:M13)</f>
        <v>251419.797979798</v>
      </c>
      <c r="N15" s="12"/>
      <c r="O15" s="2" t="e">
        <f>SUM(O12:O14)-MIN(O12:O14)</f>
        <v>#DIV/0!</v>
      </c>
    </row>
    <row r="16" spans="1:15" ht="15.75">
      <c r="A16" s="10"/>
      <c r="B16" s="2"/>
      <c r="C16" s="5"/>
      <c r="D16" s="12"/>
      <c r="E16" s="2">
        <f>((SQRT(D16)-2.0232)/0.00874)</f>
        <v>-231.48741418764305</v>
      </c>
      <c r="F16" s="12"/>
      <c r="G16" s="2">
        <f>(((50/(F16+0.24))-3.648)/0.0066)</f>
        <v>31012.929292929297</v>
      </c>
      <c r="H16" s="12"/>
      <c r="I16" s="2">
        <f>((SQRT(H16)-1.0935)/0.00208)</f>
        <v>-525.7211538461538</v>
      </c>
      <c r="J16" s="12"/>
      <c r="K16" s="2">
        <f>((SQRT(J16)-0.8807)/0.00068)</f>
        <v>-1295.1470588235293</v>
      </c>
      <c r="L16" s="12"/>
      <c r="M16" s="5">
        <f>(((200/(L16+0.24))-3.648)/0.0033)</f>
        <v>251419.797979798</v>
      </c>
      <c r="N16" s="12"/>
      <c r="O16" s="5" t="e">
        <f>(((1000/N16)-2.0232)/0.00647)</f>
        <v>#DIV/0!</v>
      </c>
    </row>
    <row r="17" spans="1:15" ht="15.75">
      <c r="A17" s="10"/>
      <c r="B17" s="2"/>
      <c r="C17" s="5"/>
      <c r="D17" s="12"/>
      <c r="E17" s="2">
        <f>((SQRT(D17)-2.0232)/0.00874)</f>
        <v>-231.48741418764305</v>
      </c>
      <c r="F17" s="12"/>
      <c r="G17" s="2">
        <f>(((50/(F17+0.24))-3.648)/0.0066)</f>
        <v>31012.929292929297</v>
      </c>
      <c r="H17" s="12"/>
      <c r="I17" s="2">
        <f>((SQRT(H17)-1.0935)/0.00208)</f>
        <v>-525.7211538461538</v>
      </c>
      <c r="J17" s="12"/>
      <c r="K17" s="2">
        <f>((SQRT(J17)-0.8807)/0.00068)</f>
        <v>-1295.1470588235293</v>
      </c>
      <c r="L17" s="12"/>
      <c r="M17" s="5">
        <f>(((200/(L17+0.24))-3.648)/0.0033)</f>
        <v>251419.797979798</v>
      </c>
      <c r="N17" s="12"/>
      <c r="O17" s="5" t="e">
        <f>(((1000/N17)-2.0232)/0.00647)</f>
        <v>#DIV/0!</v>
      </c>
    </row>
    <row r="18" spans="1:15" ht="15.75">
      <c r="A18" s="10"/>
      <c r="B18" s="2"/>
      <c r="C18" s="5"/>
      <c r="D18" s="12"/>
      <c r="E18" s="2">
        <f>((SQRT(D18)-2.0232)/0.00874)</f>
        <v>-231.48741418764305</v>
      </c>
      <c r="F18" s="12"/>
      <c r="G18" s="2">
        <f>(((50/(F18+0.24))-3.648)/0.0066)</f>
        <v>31012.929292929297</v>
      </c>
      <c r="H18" s="12"/>
      <c r="I18" s="2">
        <f>((SQRT(H18)-1.0935)/0.00208)</f>
        <v>-525.7211538461538</v>
      </c>
      <c r="J18" s="12"/>
      <c r="K18" s="2">
        <f>((SQRT(J18)-0.8807)/0.00068)</f>
        <v>-1295.1470588235293</v>
      </c>
      <c r="L18" s="12"/>
      <c r="M18" s="5">
        <v>0</v>
      </c>
      <c r="N18" s="12"/>
      <c r="O18" s="5" t="e">
        <f>(((1000/N18)-2.0232)/0.00647)</f>
        <v>#DIV/0!</v>
      </c>
    </row>
    <row r="19" spans="1:15" ht="15.75">
      <c r="A19" s="10" t="e">
        <f>RANK(C19,C4:C35,0)</f>
        <v>#DIV/0!</v>
      </c>
      <c r="B19" s="6"/>
      <c r="C19" s="5" t="e">
        <f>SUM(E19:O19)</f>
        <v>#DIV/0!</v>
      </c>
      <c r="D19" s="11"/>
      <c r="E19" s="2">
        <f>SUM(E16:E18)-MIN(E16:E18)</f>
        <v>-462.97482837528617</v>
      </c>
      <c r="F19" s="11"/>
      <c r="G19" s="2">
        <f>SUM(G16:G18)-MIN(G16:G18)</f>
        <v>62025.85858585859</v>
      </c>
      <c r="H19" s="11"/>
      <c r="I19" s="2">
        <f>SUM(I16:I18)-MIN(I16:I18)</f>
        <v>-1051.4423076923076</v>
      </c>
      <c r="J19" s="11"/>
      <c r="K19" s="2">
        <f>SUM(K16:K18)-MIN(K16:K18)</f>
        <v>-2590.2941176470586</v>
      </c>
      <c r="L19" s="11"/>
      <c r="M19" s="2">
        <f>SUM(M16:M17)-MIN(M16:M17)</f>
        <v>251419.797979798</v>
      </c>
      <c r="N19" s="12"/>
      <c r="O19" s="2" t="e">
        <f>SUM(O16:O18)-MIN(O16:O18)</f>
        <v>#DIV/0!</v>
      </c>
    </row>
    <row r="20" spans="1:15" ht="15.75">
      <c r="A20" s="10"/>
      <c r="B20" s="2"/>
      <c r="C20" s="5"/>
      <c r="D20" s="12"/>
      <c r="E20" s="2">
        <f>((SQRT(D20)-2.0232)/0.00874)</f>
        <v>-231.48741418764305</v>
      </c>
      <c r="F20" s="12"/>
      <c r="G20" s="2">
        <f>(((50/(F20+0.24))-3.648)/0.0066)</f>
        <v>31012.929292929297</v>
      </c>
      <c r="H20" s="12"/>
      <c r="I20" s="2">
        <f>((SQRT(H20)-1.0935)/0.00208)</f>
        <v>-525.7211538461538</v>
      </c>
      <c r="J20" s="12"/>
      <c r="K20" s="2">
        <f>((SQRT(J20)-0.8807)/0.00068)</f>
        <v>-1295.1470588235293</v>
      </c>
      <c r="L20" s="12"/>
      <c r="M20" s="5">
        <f>(((200/(L20+0.24))-3.648)/0.0033)</f>
        <v>251419.797979798</v>
      </c>
      <c r="N20" s="12"/>
      <c r="O20" s="5" t="e">
        <f>(((1000/N20)-2.0232)/0.00647)</f>
        <v>#DIV/0!</v>
      </c>
    </row>
    <row r="21" spans="1:15" ht="15.75">
      <c r="A21" s="10"/>
      <c r="B21" s="2"/>
      <c r="C21" s="5"/>
      <c r="D21" s="12"/>
      <c r="E21" s="2">
        <f>((SQRT(D21)-2.0232)/0.00874)</f>
        <v>-231.48741418764305</v>
      </c>
      <c r="F21" s="12"/>
      <c r="G21" s="2">
        <f>(((50/(F21+0.24))-3.648)/0.0066)</f>
        <v>31012.929292929297</v>
      </c>
      <c r="H21" s="12"/>
      <c r="I21" s="2">
        <f>((SQRT(H21)-1.0935)/0.00208)</f>
        <v>-525.7211538461538</v>
      </c>
      <c r="J21" s="12"/>
      <c r="K21" s="2">
        <f>((SQRT(J21)-0.8807)/0.00068)</f>
        <v>-1295.1470588235293</v>
      </c>
      <c r="L21" s="12"/>
      <c r="M21" s="5">
        <f>(((200/(L21+0.24))-3.648)/0.0033)</f>
        <v>251419.797979798</v>
      </c>
      <c r="N21" s="12"/>
      <c r="O21" s="5" t="e">
        <f>(((1000/N21)-2.0232)/0.00647)</f>
        <v>#DIV/0!</v>
      </c>
    </row>
    <row r="22" spans="1:15" ht="15.75">
      <c r="A22" s="10"/>
      <c r="B22" s="2"/>
      <c r="C22" s="5"/>
      <c r="D22" s="12"/>
      <c r="E22" s="2">
        <f>((SQRT(D22)-2.0232)/0.00874)</f>
        <v>-231.48741418764305</v>
      </c>
      <c r="F22" s="12"/>
      <c r="G22" s="2">
        <f>(((50/(F22+0.24))-3.648)/0.0066)</f>
        <v>31012.929292929297</v>
      </c>
      <c r="H22" s="12"/>
      <c r="I22" s="2">
        <f>((SQRT(H22)-1.0935)/0.00208)</f>
        <v>-525.7211538461538</v>
      </c>
      <c r="J22" s="12"/>
      <c r="K22" s="2">
        <f>((SQRT(J22)-0.8807)/0.00068)</f>
        <v>-1295.1470588235293</v>
      </c>
      <c r="L22" s="12"/>
      <c r="M22" s="5">
        <v>0</v>
      </c>
      <c r="N22" s="12"/>
      <c r="O22" s="5" t="e">
        <f>(((1000/N22)-2.0232)/0.00647)</f>
        <v>#DIV/0!</v>
      </c>
    </row>
    <row r="23" spans="1:15" ht="15.75">
      <c r="A23" s="10" t="e">
        <f>RANK(C23,C4:C35,0)</f>
        <v>#DIV/0!</v>
      </c>
      <c r="B23" s="6"/>
      <c r="C23" s="5" t="e">
        <f>SUM(E23:O23)</f>
        <v>#DIV/0!</v>
      </c>
      <c r="D23" s="11"/>
      <c r="E23" s="2">
        <f>SUM(E20:E22)-MIN(E20:E22)</f>
        <v>-462.97482837528617</v>
      </c>
      <c r="F23" s="11"/>
      <c r="G23" s="2">
        <f>SUM(G20:G22)-MIN(G20:G22)</f>
        <v>62025.85858585859</v>
      </c>
      <c r="H23" s="11"/>
      <c r="I23" s="2">
        <f>SUM(I20:I22)-MIN(I20:I22)</f>
        <v>-1051.4423076923076</v>
      </c>
      <c r="J23" s="11"/>
      <c r="K23" s="2">
        <f>SUM(K20:K22)-MIN(K20:K22)</f>
        <v>-2590.2941176470586</v>
      </c>
      <c r="L23" s="11"/>
      <c r="M23" s="2">
        <f>SUM(M20:M21)-MIN(M20:M21)</f>
        <v>251419.797979798</v>
      </c>
      <c r="N23" s="12"/>
      <c r="O23" s="2" t="e">
        <f>SUM(O20:O22)-MIN(O20:O22)</f>
        <v>#DIV/0!</v>
      </c>
    </row>
    <row r="24" spans="1:15" ht="15.75">
      <c r="A24" s="10"/>
      <c r="B24" s="2"/>
      <c r="C24" s="5"/>
      <c r="D24" s="12"/>
      <c r="E24" s="2">
        <f>((SQRT(D24)-2.0232)/0.00874)</f>
        <v>-231.48741418764305</v>
      </c>
      <c r="F24" s="12"/>
      <c r="G24" s="2">
        <f>(((50/(F24+0.24))-3.648)/0.0066)</f>
        <v>31012.929292929297</v>
      </c>
      <c r="H24" s="12"/>
      <c r="I24" s="2">
        <f>((SQRT(H24)-1.0935)/0.00208)</f>
        <v>-525.7211538461538</v>
      </c>
      <c r="J24" s="12"/>
      <c r="K24" s="2">
        <f>((SQRT(J24)-0.8807)/0.00068)</f>
        <v>-1295.1470588235293</v>
      </c>
      <c r="L24" s="12"/>
      <c r="M24" s="5">
        <f>(((200/(L24+0.24))-3.648)/0.0033)</f>
        <v>251419.797979798</v>
      </c>
      <c r="N24" s="12"/>
      <c r="O24" s="5" t="e">
        <f>(((1000/N24)-2.0232)/0.00647)</f>
        <v>#DIV/0!</v>
      </c>
    </row>
    <row r="25" spans="1:15" ht="15.75">
      <c r="A25" s="10"/>
      <c r="B25" s="2"/>
      <c r="C25" s="5"/>
      <c r="D25" s="12"/>
      <c r="E25" s="2">
        <f>((SQRT(D25)-2.0232)/0.00874)</f>
        <v>-231.48741418764305</v>
      </c>
      <c r="F25" s="12"/>
      <c r="G25" s="2">
        <f>(((50/(F25+0.24))-3.648)/0.0066)</f>
        <v>31012.929292929297</v>
      </c>
      <c r="H25" s="12"/>
      <c r="I25" s="2">
        <f>((SQRT(H25)-1.0935)/0.00208)</f>
        <v>-525.7211538461538</v>
      </c>
      <c r="J25" s="12"/>
      <c r="K25" s="2">
        <f>((SQRT(J25)-0.8807)/0.00068)</f>
        <v>-1295.1470588235293</v>
      </c>
      <c r="L25" s="12"/>
      <c r="M25" s="5">
        <f>(((200/(L25+0.24))-3.648)/0.0033)</f>
        <v>251419.797979798</v>
      </c>
      <c r="N25" s="12"/>
      <c r="O25" s="5" t="e">
        <f>(((1000/N25)-2.0232)/0.00647)</f>
        <v>#DIV/0!</v>
      </c>
    </row>
    <row r="26" spans="1:15" ht="15.75">
      <c r="A26" s="10"/>
      <c r="B26" s="2"/>
      <c r="C26" s="5"/>
      <c r="D26" s="12"/>
      <c r="E26" s="2">
        <f>((SQRT(D26)-2.0232)/0.00874)</f>
        <v>-231.48741418764305</v>
      </c>
      <c r="F26" s="12"/>
      <c r="G26" s="2">
        <f>(((50/(F26+0.24))-3.648)/0.0066)</f>
        <v>31012.929292929297</v>
      </c>
      <c r="H26" s="12"/>
      <c r="I26" s="2">
        <f>((SQRT(H26)-1.0935)/0.00208)</f>
        <v>-525.7211538461538</v>
      </c>
      <c r="J26" s="12"/>
      <c r="K26" s="2">
        <f>((SQRT(J26)-0.8807)/0.00068)</f>
        <v>-1295.1470588235293</v>
      </c>
      <c r="L26" s="12"/>
      <c r="M26" s="5">
        <v>0</v>
      </c>
      <c r="N26" s="12"/>
      <c r="O26" s="5" t="e">
        <f>(((1000/N26)-2.0232)/0.00647)</f>
        <v>#DIV/0!</v>
      </c>
    </row>
    <row r="27" spans="1:15" ht="15.75">
      <c r="A27" s="10" t="e">
        <f>RANK(C27,C4:C35,0)</f>
        <v>#DIV/0!</v>
      </c>
      <c r="B27" s="6"/>
      <c r="C27" s="5" t="e">
        <f>SUM(E27:O27)</f>
        <v>#DIV/0!</v>
      </c>
      <c r="D27" s="11"/>
      <c r="E27" s="2">
        <f>SUM(E24:E26)-MIN(E24:E26)</f>
        <v>-462.97482837528617</v>
      </c>
      <c r="F27" s="11"/>
      <c r="G27" s="2">
        <f>SUM(G24:G26)-MIN(G24:G26)</f>
        <v>62025.85858585859</v>
      </c>
      <c r="H27" s="11"/>
      <c r="I27" s="2">
        <f>SUM(I24:I26)-MIN(I24:I26)</f>
        <v>-1051.4423076923076</v>
      </c>
      <c r="J27" s="11"/>
      <c r="K27" s="2">
        <f>SUM(K24:K26)-MIN(K24:K26)</f>
        <v>-2590.2941176470586</v>
      </c>
      <c r="L27" s="11"/>
      <c r="M27" s="2">
        <f>SUM(M24:M25)-MIN(M24:M25)</f>
        <v>251419.797979798</v>
      </c>
      <c r="N27" s="12"/>
      <c r="O27" s="2" t="e">
        <f>SUM(O24:O26)-MIN(O24:O26)</f>
        <v>#DIV/0!</v>
      </c>
    </row>
    <row r="28" spans="1:15" ht="15.75">
      <c r="A28" s="10"/>
      <c r="B28" s="2"/>
      <c r="C28" s="5"/>
      <c r="D28" s="12"/>
      <c r="E28" s="2">
        <f>((SQRT(D28)-2.0232)/0.00874)</f>
        <v>-231.48741418764305</v>
      </c>
      <c r="F28" s="12"/>
      <c r="G28" s="2">
        <f>(((50/(F28+0.24))-3.648)/0.0066)</f>
        <v>31012.929292929297</v>
      </c>
      <c r="H28" s="12"/>
      <c r="I28" s="2">
        <f>((SQRT(H28)-1.0935)/0.00208)</f>
        <v>-525.7211538461538</v>
      </c>
      <c r="J28" s="12"/>
      <c r="K28" s="2">
        <f>((SQRT(J28)-0.8807)/0.00068)</f>
        <v>-1295.1470588235293</v>
      </c>
      <c r="L28" s="12"/>
      <c r="M28" s="5">
        <f>(((200/(L28+0.24))-3.648)/0.0033)</f>
        <v>251419.797979798</v>
      </c>
      <c r="N28" s="12"/>
      <c r="O28" s="5" t="e">
        <f>(((1000/N28)-2.0232)/0.00647)</f>
        <v>#DIV/0!</v>
      </c>
    </row>
    <row r="29" spans="1:15" ht="15.75">
      <c r="A29" s="10"/>
      <c r="B29" s="2"/>
      <c r="C29" s="5"/>
      <c r="D29" s="12"/>
      <c r="E29" s="2">
        <f>((SQRT(D29)-2.0232)/0.00874)</f>
        <v>-231.48741418764305</v>
      </c>
      <c r="F29" s="12"/>
      <c r="G29" s="2">
        <f>(((50/(F29+0.24))-3.648)/0.0066)</f>
        <v>31012.929292929297</v>
      </c>
      <c r="H29" s="12"/>
      <c r="I29" s="2">
        <f>((SQRT(H29)-1.0935)/0.00208)</f>
        <v>-525.7211538461538</v>
      </c>
      <c r="J29" s="12"/>
      <c r="K29" s="2">
        <f>((SQRT(J29)-0.8807)/0.00068)</f>
        <v>-1295.1470588235293</v>
      </c>
      <c r="L29" s="12"/>
      <c r="M29" s="5">
        <f>(((200/(L29+0.24))-3.648)/0.0033)</f>
        <v>251419.797979798</v>
      </c>
      <c r="N29" s="12"/>
      <c r="O29" s="5" t="e">
        <f>(((1000/N29)-2.0232)/0.00647)</f>
        <v>#DIV/0!</v>
      </c>
    </row>
    <row r="30" spans="1:15" ht="15.75">
      <c r="A30" s="10"/>
      <c r="B30" s="2"/>
      <c r="C30" s="5"/>
      <c r="D30" s="12"/>
      <c r="E30" s="2">
        <f>((SQRT(D30)-2.0232)/0.00874)</f>
        <v>-231.48741418764305</v>
      </c>
      <c r="F30" s="12"/>
      <c r="G30" s="2">
        <f>(((50/(F30+0.24))-3.648)/0.0066)</f>
        <v>31012.929292929297</v>
      </c>
      <c r="H30" s="12"/>
      <c r="I30" s="2">
        <f>((SQRT(H30)-1.0935)/0.00208)</f>
        <v>-525.7211538461538</v>
      </c>
      <c r="J30" s="12"/>
      <c r="K30" s="2">
        <f>((SQRT(J30)-0.8807)/0.00068)</f>
        <v>-1295.1470588235293</v>
      </c>
      <c r="L30" s="12"/>
      <c r="M30" s="5">
        <v>0</v>
      </c>
      <c r="N30" s="12"/>
      <c r="O30" s="5" t="e">
        <f>(((1000/N30)-2.0232)/0.00647)</f>
        <v>#DIV/0!</v>
      </c>
    </row>
    <row r="31" spans="1:15" ht="15.75">
      <c r="A31" s="10" t="e">
        <f>RANK(C31,C4:C35,0)</f>
        <v>#DIV/0!</v>
      </c>
      <c r="B31" s="6"/>
      <c r="C31" s="5" t="e">
        <f>SUM(E31:O31)</f>
        <v>#DIV/0!</v>
      </c>
      <c r="D31" s="11"/>
      <c r="E31" s="2">
        <f>SUM(E28:E30)-MIN(E28:E30)</f>
        <v>-462.97482837528617</v>
      </c>
      <c r="F31" s="11"/>
      <c r="G31" s="2">
        <f>SUM(G28:G30)-MIN(G28:G30)</f>
        <v>62025.85858585859</v>
      </c>
      <c r="H31" s="11"/>
      <c r="I31" s="2">
        <f>SUM(I28:I30)-MIN(I28:I30)</f>
        <v>-1051.4423076923076</v>
      </c>
      <c r="J31" s="11"/>
      <c r="K31" s="2">
        <f>SUM(K28:K30)-MIN(K28:K30)</f>
        <v>-2590.2941176470586</v>
      </c>
      <c r="L31" s="11"/>
      <c r="M31" s="2">
        <f>SUM(M28:M29)-MIN(M28:M29)</f>
        <v>251419.797979798</v>
      </c>
      <c r="N31" s="12"/>
      <c r="O31" s="2" t="e">
        <f>SUM(O28:O30)-MIN(O28:O30)</f>
        <v>#DIV/0!</v>
      </c>
    </row>
    <row r="32" spans="1:15" ht="15.75">
      <c r="A32" s="10"/>
      <c r="B32" s="2"/>
      <c r="C32" s="5"/>
      <c r="D32" s="12"/>
      <c r="E32" s="2">
        <f>((SQRT(D32)-2.0232)/0.00874)</f>
        <v>-231.48741418764305</v>
      </c>
      <c r="F32" s="12"/>
      <c r="G32" s="2">
        <f>(((50/(F32+0.24))-3.648)/0.0066)</f>
        <v>31012.929292929297</v>
      </c>
      <c r="H32" s="12"/>
      <c r="I32" s="2">
        <f>((SQRT(H32)-1.0935)/0.00208)</f>
        <v>-525.7211538461538</v>
      </c>
      <c r="J32" s="12"/>
      <c r="K32" s="2">
        <f>((SQRT(J32)-0.8807)/0.00068)</f>
        <v>-1295.1470588235293</v>
      </c>
      <c r="L32" s="12"/>
      <c r="M32" s="5">
        <f>(((200/(L32+0.24))-3.648)/0.0033)</f>
        <v>251419.797979798</v>
      </c>
      <c r="N32" s="12"/>
      <c r="O32" s="5" t="e">
        <f>(((1000/N32)-2.0232)/0.00647)</f>
        <v>#DIV/0!</v>
      </c>
    </row>
    <row r="33" spans="1:15" ht="15.75">
      <c r="A33" s="10"/>
      <c r="B33" s="2"/>
      <c r="C33" s="5"/>
      <c r="D33" s="12"/>
      <c r="E33" s="2">
        <f>((SQRT(D33)-2.0232)/0.00874)</f>
        <v>-231.48741418764305</v>
      </c>
      <c r="F33" s="12"/>
      <c r="G33" s="2">
        <f>(((50/(F33+0.24))-3.648)/0.0066)</f>
        <v>31012.929292929297</v>
      </c>
      <c r="H33" s="12"/>
      <c r="I33" s="2">
        <f>((SQRT(H33)-1.0935)/0.00208)</f>
        <v>-525.7211538461538</v>
      </c>
      <c r="J33" s="12"/>
      <c r="K33" s="2">
        <f>((SQRT(J33)-0.8807)/0.00068)</f>
        <v>-1295.1470588235293</v>
      </c>
      <c r="L33" s="12"/>
      <c r="M33" s="5">
        <f>(((200/(L33+0.24))-3.648)/0.0033)</f>
        <v>251419.797979798</v>
      </c>
      <c r="N33" s="12"/>
      <c r="O33" s="5" t="e">
        <f>(((1000/N33)-2.0232)/0.00647)</f>
        <v>#DIV/0!</v>
      </c>
    </row>
    <row r="34" spans="1:15" ht="15.75">
      <c r="A34" s="10"/>
      <c r="B34" s="2"/>
      <c r="C34" s="5"/>
      <c r="D34" s="12"/>
      <c r="E34" s="2">
        <f>((SQRT(D34)-2.0232)/0.00874)</f>
        <v>-231.48741418764305</v>
      </c>
      <c r="F34" s="12"/>
      <c r="G34" s="2">
        <f>(((50/(F34+0.24))-3.648)/0.0066)</f>
        <v>31012.929292929297</v>
      </c>
      <c r="H34" s="12"/>
      <c r="I34" s="2">
        <f>((SQRT(H34)-1.0935)/0.00208)</f>
        <v>-525.7211538461538</v>
      </c>
      <c r="J34" s="12"/>
      <c r="K34" s="2">
        <f>((SQRT(J34)-0.8807)/0.00068)</f>
        <v>-1295.1470588235293</v>
      </c>
      <c r="L34" s="12"/>
      <c r="M34" s="5">
        <v>0</v>
      </c>
      <c r="N34" s="12"/>
      <c r="O34" s="5" t="e">
        <f>(((1000/N34)-2.0232)/0.00647)</f>
        <v>#DIV/0!</v>
      </c>
    </row>
    <row r="35" spans="1:15" ht="15.75">
      <c r="A35" s="10" t="e">
        <f>RANK(C35,C4:C35,0)</f>
        <v>#DIV/0!</v>
      </c>
      <c r="B35" s="6"/>
      <c r="C35" s="5" t="e">
        <f>SUM(E35:O35)</f>
        <v>#DIV/0!</v>
      </c>
      <c r="D35" s="11"/>
      <c r="E35" s="2">
        <f>SUM(E32:E34)-MIN(E32:E34)</f>
        <v>-462.97482837528617</v>
      </c>
      <c r="F35" s="11"/>
      <c r="G35" s="2">
        <f>SUM(G32:G34)-MIN(G32:G34)</f>
        <v>62025.85858585859</v>
      </c>
      <c r="H35" s="11"/>
      <c r="I35" s="2">
        <f>SUM(I32:I34)-MIN(I32:I34)</f>
        <v>-1051.4423076923076</v>
      </c>
      <c r="J35" s="11"/>
      <c r="K35" s="2">
        <f>SUM(K32:K34)-MIN(K32:K34)</f>
        <v>-2590.2941176470586</v>
      </c>
      <c r="L35" s="11"/>
      <c r="M35" s="2">
        <f>SUM(M32:M33)-MIN(M32:M33)</f>
        <v>251419.797979798</v>
      </c>
      <c r="N35" s="12"/>
      <c r="O35" s="2" t="e">
        <f>SUM(O32:O34)-MIN(O32:O34)</f>
        <v>#DIV/0!</v>
      </c>
    </row>
    <row r="36" spans="1:15" ht="15.75">
      <c r="A36" s="10"/>
      <c r="B36" s="2"/>
      <c r="C36" s="5"/>
      <c r="D36" s="12"/>
      <c r="E36" s="2">
        <f>((SQRT(D36)-2.0232)/0.00874)</f>
        <v>-231.48741418764305</v>
      </c>
      <c r="F36" s="12"/>
      <c r="G36" s="2">
        <f>(((50/(F36+0.24))-3.648)/0.0066)</f>
        <v>31012.929292929297</v>
      </c>
      <c r="H36" s="12"/>
      <c r="I36" s="2">
        <f>((SQRT(H36)-1.0935)/0.00208)</f>
        <v>-525.7211538461538</v>
      </c>
      <c r="J36" s="12"/>
      <c r="K36" s="2">
        <f>((SQRT(J36)-0.8807)/0.00068)</f>
        <v>-1295.1470588235293</v>
      </c>
      <c r="L36" s="12"/>
      <c r="M36" s="5">
        <f>(((200/(L36+0.24))-3.648)/0.0033)</f>
        <v>251419.797979798</v>
      </c>
      <c r="N36" s="12"/>
      <c r="O36" s="5" t="e">
        <f>(((1000/N36)-2.0232)/0.00647)</f>
        <v>#DIV/0!</v>
      </c>
    </row>
    <row r="37" spans="1:15" ht="15.75">
      <c r="A37" s="10"/>
      <c r="B37" s="2"/>
      <c r="C37" s="5"/>
      <c r="D37" s="12"/>
      <c r="E37" s="2">
        <f>((SQRT(D37)-2.0232)/0.00874)</f>
        <v>-231.48741418764305</v>
      </c>
      <c r="F37" s="12"/>
      <c r="G37" s="2">
        <f>(((50/(F37+0.24))-3.648)/0.0066)</f>
        <v>31012.929292929297</v>
      </c>
      <c r="H37" s="12"/>
      <c r="I37" s="2">
        <f>((SQRT(H37)-1.0935)/0.00208)</f>
        <v>-525.7211538461538</v>
      </c>
      <c r="J37" s="12"/>
      <c r="K37" s="2">
        <f>((SQRT(J37)-0.8807)/0.00068)</f>
        <v>-1295.1470588235293</v>
      </c>
      <c r="L37" s="12"/>
      <c r="M37" s="5">
        <f>(((200/(L37+0.24))-3.648)/0.0033)</f>
        <v>251419.797979798</v>
      </c>
      <c r="N37" s="12"/>
      <c r="O37" s="5" t="e">
        <f>(((1000/N37)-2.0232)/0.00647)</f>
        <v>#DIV/0!</v>
      </c>
    </row>
    <row r="38" spans="1:15" ht="15.75">
      <c r="A38" s="10"/>
      <c r="B38" s="2"/>
      <c r="C38" s="5"/>
      <c r="D38" s="12"/>
      <c r="E38" s="2">
        <f>((SQRT(D38)-2.0232)/0.00874)</f>
        <v>-231.48741418764305</v>
      </c>
      <c r="F38" s="12"/>
      <c r="G38" s="2">
        <f>(((50/(F38+0.24))-3.648)/0.0066)</f>
        <v>31012.929292929297</v>
      </c>
      <c r="H38" s="12"/>
      <c r="I38" s="2">
        <f>((SQRT(H38)-1.0935)/0.00208)</f>
        <v>-525.7211538461538</v>
      </c>
      <c r="J38" s="12"/>
      <c r="K38" s="2">
        <f>((SQRT(J38)-0.8807)/0.00068)</f>
        <v>-1295.1470588235293</v>
      </c>
      <c r="L38" s="12"/>
      <c r="M38" s="5">
        <v>0</v>
      </c>
      <c r="N38" s="12"/>
      <c r="O38" s="5" t="e">
        <f>(((1000/N38)-2.0232)/0.00647)</f>
        <v>#DIV/0!</v>
      </c>
    </row>
    <row r="39" spans="1:15" ht="15.75">
      <c r="A39" s="10" t="e">
        <f>RANK(C39,C8:C39,0)</f>
        <v>#DIV/0!</v>
      </c>
      <c r="B39" s="6"/>
      <c r="C39" s="5" t="e">
        <f>SUM(E39:O39)</f>
        <v>#DIV/0!</v>
      </c>
      <c r="D39" s="11"/>
      <c r="E39" s="2">
        <f>SUM(E36:E38)-MIN(E36:E38)</f>
        <v>-462.97482837528617</v>
      </c>
      <c r="F39" s="11"/>
      <c r="G39" s="2">
        <f>SUM(G36:G38)-MIN(G36:G38)</f>
        <v>62025.85858585859</v>
      </c>
      <c r="H39" s="11"/>
      <c r="I39" s="2">
        <f>SUM(I36:I38)-MIN(I36:I38)</f>
        <v>-1051.4423076923076</v>
      </c>
      <c r="J39" s="11"/>
      <c r="K39" s="2">
        <f>SUM(K36:K38)-MIN(K36:K38)</f>
        <v>-2590.2941176470586</v>
      </c>
      <c r="L39" s="11"/>
      <c r="M39" s="2">
        <f>SUM(M36:M37)-MIN(M36:M37)</f>
        <v>251419.797979798</v>
      </c>
      <c r="N39" s="12"/>
      <c r="O39" s="2" t="e">
        <f>SUM(O36:O38)-MIN(O36:O38)</f>
        <v>#DIV/0!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Uwe Meyer</cp:lastModifiedBy>
  <dcterms:created xsi:type="dcterms:W3CDTF">2011-04-22T18:02:58Z</dcterms:created>
  <dcterms:modified xsi:type="dcterms:W3CDTF">2011-04-26T17:57:45Z</dcterms:modified>
  <cp:category/>
  <cp:version/>
  <cp:contentType/>
  <cp:contentStatus/>
</cp:coreProperties>
</file>